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codeName="DieseArbeitsmappe" defaultThemeVersion="166925"/>
  <mc:AlternateContent xmlns:mc="http://schemas.openxmlformats.org/markup-compatibility/2006">
    <mc:Choice Requires="x15">
      <x15ac:absPath xmlns:x15ac="http://schemas.microsoft.com/office/spreadsheetml/2010/11/ac" url="https://cloudquartier-my.sharepoint.com/personal/george_cloudquartier_onmicrosoft_com/Documents/Haus Support/"/>
    </mc:Choice>
  </mc:AlternateContent>
  <xr:revisionPtr revIDLastSave="14" documentId="8_{9528B51F-091D-7640-B391-A7BCD28A70F8}" xr6:coauthVersionLast="47" xr6:coauthVersionMax="47" xr10:uidLastSave="{880EA6B6-FE35-484C-9166-BB78C5739F44}"/>
  <workbookProtection workbookAlgorithmName="SHA-512" workbookHashValue="TLCP0DcbM+vYHU4C3mgA+sBDBbmgTBtfZc242MSOxj4NZGjieKAgZOolflcOMYkcgXOjs1MWB3X7CWCZ7FxklA==" workbookSaltValue="Rfwovemb6vVQFdYHnWmI/w==" workbookSpinCount="100000" lockStructure="1"/>
  <bookViews>
    <workbookView xWindow="0" yWindow="0" windowWidth="28800" windowHeight="18000" xr2:uid="{75BFD296-BC0D-7A41-ACD2-51853CBC213B}"/>
  </bookViews>
  <sheets>
    <sheet name="Online" sheetId="1" r:id="rId1"/>
    <sheet name="HausSupport Premium" sheetId="2" r:id="rId2"/>
    <sheet name="Haus Support Repair" sheetId="4" r:id="rId3"/>
  </sheets>
  <definedNames>
    <definedName name="_xlnm._FilterDatabase" localSheetId="1" hidden="1">'HausSupport Premium'!$A$3:$T$43</definedName>
    <definedName name="_xlnm.Print_Area" localSheetId="1">'HausSupport Premium'!$A$3:$I$44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F36" i="1" s="1"/>
  <c r="E35" i="1"/>
  <c r="E33" i="1"/>
  <c r="F33" i="1" s="1"/>
  <c r="E32" i="1"/>
  <c r="F32" i="1" s="1"/>
  <c r="E40" i="2" l="1"/>
  <c r="G34" i="2"/>
  <c r="G35" i="2" s="1"/>
  <c r="G36" i="2" s="1"/>
  <c r="G37" i="2" s="1"/>
  <c r="G38" i="2" s="1"/>
  <c r="G39" i="2" s="1"/>
  <c r="G22" i="2"/>
  <c r="G23" i="2" s="1"/>
  <c r="G24" i="2" s="1"/>
  <c r="G25" i="2" s="1"/>
  <c r="G26" i="2" s="1"/>
  <c r="G27" i="2" s="1"/>
  <c r="G28" i="2" s="1"/>
  <c r="G29" i="2" s="1"/>
  <c r="G30" i="2" s="1"/>
  <c r="G31" i="2" s="1"/>
  <c r="F19" i="2"/>
  <c r="F18" i="2"/>
  <c r="F39" i="2"/>
  <c r="F42" i="2"/>
  <c r="E43" i="2"/>
  <c r="F41" i="2"/>
  <c r="F29" i="2"/>
  <c r="F38" i="2"/>
  <c r="F37" i="2"/>
  <c r="F36" i="2"/>
  <c r="F35" i="2"/>
  <c r="F34" i="2"/>
  <c r="F33" i="2"/>
  <c r="F31" i="2"/>
  <c r="F30" i="2"/>
  <c r="F28" i="2"/>
  <c r="F27" i="2"/>
  <c r="F26" i="2"/>
  <c r="F25" i="2"/>
  <c r="F24" i="2"/>
  <c r="F23" i="2"/>
  <c r="F22" i="2"/>
  <c r="F21" i="2"/>
  <c r="E32" i="2"/>
  <c r="E20" i="2"/>
  <c r="F12" i="2"/>
  <c r="E17" i="2"/>
  <c r="F16" i="2"/>
  <c r="F15" i="2"/>
  <c r="F10" i="2"/>
  <c r="F5" i="2"/>
  <c r="F6" i="2"/>
  <c r="F7" i="2"/>
  <c r="F8" i="2"/>
  <c r="F9" i="2"/>
  <c r="F11" i="2"/>
  <c r="F13" i="2"/>
  <c r="F4" i="2"/>
  <c r="E14" i="2"/>
  <c r="E10" i="1"/>
  <c r="F14" i="2" l="1"/>
  <c r="F43" i="2"/>
  <c r="H43" i="2" s="1"/>
  <c r="I43" i="2" s="1"/>
  <c r="F40" i="2"/>
  <c r="H40" i="2" s="1" a="1"/>
  <c r="H40" i="2" s="1"/>
  <c r="F20" i="2"/>
  <c r="F32" i="2"/>
  <c r="F17" i="2"/>
  <c r="I40" i="2" l="1"/>
  <c r="F35" i="1"/>
  <c r="H32" i="2" a="1"/>
  <c r="H32" i="2" s="1"/>
  <c r="I32" i="2" s="1"/>
  <c r="E34" i="1"/>
  <c r="F34" i="1" s="1"/>
  <c r="H14" i="2"/>
  <c r="I14" i="2" s="1"/>
  <c r="E31" i="1"/>
  <c r="F31" i="1" s="1"/>
  <c r="H20" i="2"/>
  <c r="I20" i="2" s="1"/>
  <c r="H17" i="2"/>
  <c r="I17" i="2" s="1"/>
  <c r="H44" i="2" l="1"/>
  <c r="I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Jürgen Grabbert</author>
  </authors>
  <commentList>
    <comment ref="B31" authorId="0" shapeId="0" xr:uid="{88A89E0A-AA8F-D44C-87C1-58A5ABC93FD5}">
      <text>
        <r>
          <rPr>
            <b/>
            <sz val="10"/>
            <color rgb="FF000000"/>
            <rFont val="Tahoma"/>
            <family val="2"/>
          </rPr>
          <t>Permium Basis</t>
        </r>
        <r>
          <rPr>
            <sz val="10"/>
            <color rgb="FF000000"/>
            <rFont val="Tahoma"/>
            <family val="2"/>
          </rPr>
          <t xml:space="preserve">
</t>
        </r>
        <r>
          <rPr>
            <sz val="10"/>
            <color rgb="FF000000"/>
            <rFont val="Calibri"/>
            <family val="2"/>
          </rPr>
          <t xml:space="preserve">Eingangsbereich Treppenhaus Kellergänge Aussenanlage (Parkplatz, Wege, Grundstück) Fahrstuhl Ansprechpartner / Koordination Leuchtmittel auswechseln, Kleinrepararturen, Koord. Handwerker Besorgung Material/ Anfahrt / Abrechnung / Personal etc Allgemeine Sichprüfung und Meldung an Ansprechpartner Werkzeuge/Reinigungsmittel/Verbrauchsmaterial </t>
        </r>
      </text>
    </comment>
    <comment ref="B32" authorId="0" shapeId="0" xr:uid="{50A005BA-6C46-2F4B-97D6-09D920CA36C4}">
      <text>
        <r>
          <rPr>
            <b/>
            <sz val="10"/>
            <color rgb="FF000000"/>
            <rFont val="Tahoma"/>
            <family val="2"/>
          </rPr>
          <t>Premium Green:</t>
        </r>
        <r>
          <rPr>
            <sz val="10"/>
            <color rgb="FF000000"/>
            <rFont val="Tahoma"/>
            <family val="2"/>
          </rPr>
          <t xml:space="preserve">
</t>
        </r>
        <r>
          <rPr>
            <sz val="10"/>
            <color rgb="FF000000"/>
            <rFont val="Calibri"/>
            <family val="2"/>
          </rPr>
          <t xml:space="preserve">Rasen mähen, Hecken schneiden, Entsorgung Abfall, Unkruat grob Werkzeuge/Betriebsmittel/ Verbrauchsmaterial </t>
        </r>
      </text>
    </comment>
    <comment ref="B33" authorId="0" shapeId="0" xr:uid="{86E11A01-CD31-D647-A205-B38F876D9FBB}">
      <text>
        <r>
          <rPr>
            <b/>
            <sz val="10"/>
            <color rgb="FF000000"/>
            <rFont val="Tahoma"/>
            <family val="2"/>
          </rPr>
          <t>Premium Basis Plus</t>
        </r>
        <r>
          <rPr>
            <sz val="10"/>
            <color rgb="FF000000"/>
            <rFont val="Tahoma"/>
            <family val="2"/>
          </rPr>
          <t xml:space="preserve">
</t>
        </r>
        <r>
          <rPr>
            <sz val="10"/>
            <color rgb="FF000000"/>
            <rFont val="Calibri"/>
            <family val="2"/>
            <scheme val="minor"/>
          </rPr>
          <t>Platzierung Mülltonnen (Organisation über Müllgebühr)</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Räumung Schnee/Streuen 
</t>
        </r>
        <r>
          <rPr>
            <sz val="10"/>
            <color rgb="FF000000"/>
            <rFont val="Calibri"/>
            <family val="2"/>
            <scheme val="minor"/>
          </rPr>
          <t xml:space="preserve">(inkl. 1.11.-15.4) </t>
        </r>
        <r>
          <rPr>
            <sz val="10"/>
            <color rgb="FF000000"/>
            <rFont val="Calibri"/>
            <family val="2"/>
            <scheme val="minor"/>
          </rPr>
          <t xml:space="preserve"> </t>
        </r>
      </text>
    </comment>
    <comment ref="B34" authorId="0" shapeId="0" xr:uid="{E6552DB4-EC1A-D14C-B034-3A83FA0C50A7}">
      <text>
        <r>
          <rPr>
            <b/>
            <sz val="10"/>
            <color rgb="FF000000"/>
            <rFont val="Tahoma"/>
            <family val="2"/>
          </rPr>
          <t xml:space="preserve">Premium Technik:
</t>
        </r>
        <r>
          <rPr>
            <b/>
            <sz val="10"/>
            <color rgb="FF000000"/>
            <rFont val="Tahoma"/>
            <family val="2"/>
          </rPr>
          <t xml:space="preserve">ERSPART OFT RAHMENVERTRÄGE MIT BETREIBERN VON ANLAGEN - DIE KÖNNEN I.D.R. AUF REPARATUREN REDUZIERT WERDEN
</t>
        </r>
        <r>
          <rPr>
            <sz val="10"/>
            <color rgb="FF000000"/>
            <rFont val="Tahoma"/>
            <family val="2"/>
          </rPr>
          <t xml:space="preserve">
</t>
        </r>
        <r>
          <rPr>
            <sz val="10"/>
            <color rgb="FF000000"/>
            <rFont val="Calibri"/>
            <family val="2"/>
          </rPr>
          <t xml:space="preserve">Elektroanlage (sichbare Leitungen/Anschlüsse) Fahrstuhl (sichbare Leitungen/Anschlüsse/Stände) Heiz-/ Kühlsysteme (sichbare Leitungen/Anschlüsse/Stände)) Wasser (sichbare Leitungen/Anschlüsse/Stände) Gas (sichbare Leitungen/Anschlüsse/Stände) Öl (sichbare Leitungen/Anschlüsse/Tanks/Stände) sonst. Energieträger (sichbare Leitungen/Anschlüsse/Behälter) Schliesssysteme Rauchmelder / Sprinkleranlagen Koordination aller o.a. Gewerke Prüfung der Ausführung aller Arbeiten/ Rechnungen </t>
        </r>
      </text>
    </comment>
    <comment ref="B35" authorId="0" shapeId="0" xr:uid="{D1EAFEB4-8B10-784B-BD9F-FD8B94088A3B}">
      <text>
        <r>
          <rPr>
            <b/>
            <sz val="10"/>
            <color rgb="FF000000"/>
            <rFont val="Tahoma"/>
            <family val="2"/>
          </rPr>
          <t>Premium Repair:</t>
        </r>
        <r>
          <rPr>
            <sz val="10"/>
            <color rgb="FF000000"/>
            <rFont val="Tahoma"/>
            <family val="2"/>
          </rPr>
          <t xml:space="preserve">
</t>
        </r>
        <r>
          <rPr>
            <sz val="10"/>
            <color rgb="FF000000"/>
            <rFont val="Calibri"/>
            <family val="2"/>
          </rPr>
          <t xml:space="preserve">Tore, Türen, Fenster Allgemeinheit (Schmierung/Einstellung) Leuchtmittel Allgemeinheit (Prüfung/Wechsel) Heizung (Wasser prüfen/auffüllen) Koordination Beauftragung, Kontrolle Hausanbauteile Allgemeinheit (Regenrinnen, Vordächer, Def.) Kleingebäude (Garage, Fahrrad, Garten, Mülltonne) Schimmel, Pilz, Ungeziefer Innen &amp; Aussen Allg Räume </t>
        </r>
      </text>
    </comment>
    <comment ref="B36" authorId="0" shapeId="0" xr:uid="{651BEF3A-1055-9647-A009-EEE487CB8CA6}">
      <text>
        <r>
          <rPr>
            <b/>
            <sz val="10"/>
            <color rgb="FF000000"/>
            <rFont val="Tahoma"/>
            <family val="2"/>
          </rPr>
          <t xml:space="preserve">Premium Communication:
</t>
        </r>
        <r>
          <rPr>
            <sz val="10"/>
            <color rgb="FF000000"/>
            <rFont val="Tahoma"/>
            <family val="2"/>
          </rPr>
          <t xml:space="preserve">
</t>
        </r>
        <r>
          <rPr>
            <sz val="10"/>
            <color rgb="FF000000"/>
            <rFont val="Calibri"/>
            <family val="2"/>
          </rPr>
          <t xml:space="preserve">Hausverwaltung, Mieter, Anbieter,
</t>
        </r>
        <r>
          <rPr>
            <sz val="10"/>
            <color rgb="FF000000"/>
            <rFont val="Calibri"/>
            <family val="2"/>
          </rPr>
          <t xml:space="preserve">
</t>
        </r>
        <r>
          <rPr>
            <sz val="10"/>
            <color rgb="FF000000"/>
            <rFont val="Calibri"/>
            <family val="2"/>
          </rPr>
          <t xml:space="preserve">CommAnlage Ansprechpartner / Notfall Ansprechpartner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<sst xmlns="http://schemas.openxmlformats.org/spreadsheetml/2006/main" count="356" uniqueCount="248">
  <si>
    <t>Kalkulation Hausmeister Service</t>
  </si>
  <si>
    <t>Beispiel  Stand</t>
  </si>
  <si>
    <t>Art des Objektes</t>
  </si>
  <si>
    <t>Einfamilienhaus</t>
  </si>
  <si>
    <t>Mehrfamilienhaus</t>
  </si>
  <si>
    <t>Wohnanlage</t>
  </si>
  <si>
    <t>Wohnung</t>
  </si>
  <si>
    <t>Art Objekt</t>
  </si>
  <si>
    <t>Anzahl Wohneinheiten</t>
  </si>
  <si>
    <t>Grünanlage</t>
  </si>
  <si>
    <t>Supportdienstleistungen</t>
  </si>
  <si>
    <t>ChatGPT</t>
  </si>
  <si>
    <t>Reinigung</t>
  </si>
  <si>
    <t>Treppenhaus</t>
  </si>
  <si>
    <t>Kellergänge</t>
  </si>
  <si>
    <t>Sichtprüfung</t>
  </si>
  <si>
    <t>Package</t>
  </si>
  <si>
    <t>Tätigkeit</t>
  </si>
  <si>
    <t>Beschreibung</t>
  </si>
  <si>
    <t>Fahrstuhl</t>
  </si>
  <si>
    <t>Premium Technik</t>
  </si>
  <si>
    <t>Support</t>
  </si>
  <si>
    <t>Mülltonnen</t>
  </si>
  <si>
    <t>Winterdienst</t>
  </si>
  <si>
    <t>Ansprechpartner / Koordination</t>
  </si>
  <si>
    <t>Wartungsintervalle</t>
  </si>
  <si>
    <t>Sichtprüfung Technik</t>
  </si>
  <si>
    <t>5 Punkte Plan</t>
  </si>
  <si>
    <t>Premium Repair</t>
  </si>
  <si>
    <t>Koordination Gewerke</t>
  </si>
  <si>
    <t>Elektroanlage (sichbare Leitungen/Anschlüsse)</t>
  </si>
  <si>
    <t>sonst. Energieträger (sichbare Leitungen/Anschlüsse/Behälter)</t>
  </si>
  <si>
    <t>Interwall</t>
  </si>
  <si>
    <t>Aussenanlage (Parkplatz, Wege, Grundstück)</t>
  </si>
  <si>
    <t>Premium Green</t>
  </si>
  <si>
    <t>Premium Basis</t>
  </si>
  <si>
    <t>Reparatur</t>
  </si>
  <si>
    <t>Leuchtmittel auswechseln, Kleinrepararturen, Koord. Handwerker</t>
  </si>
  <si>
    <t>Organisation</t>
  </si>
  <si>
    <t>Eingangsbereich</t>
  </si>
  <si>
    <t>Material</t>
  </si>
  <si>
    <t>Werkzeuge/Reinigungsmittel/Verbrauchsmaterial</t>
  </si>
  <si>
    <t>Besorgung Material/ Anfahrt / Abrechnung / Personal etc</t>
  </si>
  <si>
    <t>Schliesssysteme</t>
  </si>
  <si>
    <t>Koordination aller o.a. Gewerke</t>
  </si>
  <si>
    <t>Prüfung der Ausführung aller Arbeiten/ Rechnungen</t>
  </si>
  <si>
    <t>Werkzeuge/Betriebsmittel/Verbrauchsmaterial</t>
  </si>
  <si>
    <t>Summe Premium Green</t>
  </si>
  <si>
    <t>Summe Premium Basic</t>
  </si>
  <si>
    <t>Allgemeine Sichprüfung und Meldung an Ansprechpartner</t>
  </si>
  <si>
    <t>Rasen mähen, Hecken schneiden, Entsorgung Abfall, Unkruat grob</t>
  </si>
  <si>
    <t>Monatlich</t>
  </si>
  <si>
    <t>Heiz-/ Kühlsysteme (sichbare Leitungen/Anschlüsse/Stände))</t>
  </si>
  <si>
    <t>Fahrstuhl (sichbare Leitungen/Anschlüsse/Stände)</t>
  </si>
  <si>
    <t>Wasser (sichbare Leitungen/Anschlüsse/Stände)</t>
  </si>
  <si>
    <t>Öl (sichbare Leitungen/Anschlüsse/Tanks/Stände)</t>
  </si>
  <si>
    <t>Gas (sichbare Leitungen/Anschlüsse/Stände)</t>
  </si>
  <si>
    <t>1-Haus/6-WE/3-Etg</t>
  </si>
  <si>
    <t>Summe Premium Technik</t>
  </si>
  <si>
    <t>Alle 2 Wochen</t>
  </si>
  <si>
    <t>Alle 4 Wochen</t>
  </si>
  <si>
    <t>Jede Woche</t>
  </si>
  <si>
    <t>Gebühr/Monat</t>
  </si>
  <si>
    <t>6 WE / Monat</t>
  </si>
  <si>
    <t>Premium Basis Plus</t>
  </si>
  <si>
    <t>Rauchmelder / Sprinkleranlagen</t>
  </si>
  <si>
    <t>Summe Premium Basis Plus</t>
  </si>
  <si>
    <t>Premium Comm</t>
  </si>
  <si>
    <t>Communication</t>
  </si>
  <si>
    <t>Notfalltelefon</t>
  </si>
  <si>
    <t xml:space="preserve"> 06-20 Mo-Fr</t>
  </si>
  <si>
    <t xml:space="preserve"> 08-16 Mo-Fr</t>
  </si>
  <si>
    <t xml:space="preserve"> 00-24 Mo-Fr</t>
  </si>
  <si>
    <t xml:space="preserve"> 00-24 Mo-So</t>
  </si>
  <si>
    <t>Quartalsweise</t>
  </si>
  <si>
    <t>Halbjährlich</t>
  </si>
  <si>
    <t>Jährlich</t>
  </si>
  <si>
    <t>SKU</t>
  </si>
  <si>
    <t>PB1</t>
  </si>
  <si>
    <t>PB2</t>
  </si>
  <si>
    <t>PB3</t>
  </si>
  <si>
    <t>PB4</t>
  </si>
  <si>
    <t>PB5</t>
  </si>
  <si>
    <t>PB6</t>
  </si>
  <si>
    <t>PB7</t>
  </si>
  <si>
    <t>PB8</t>
  </si>
  <si>
    <t>PB9</t>
  </si>
  <si>
    <t>PB10</t>
  </si>
  <si>
    <t>PBS</t>
  </si>
  <si>
    <t>PG1</t>
  </si>
  <si>
    <t>PG2</t>
  </si>
  <si>
    <t>PGS</t>
  </si>
  <si>
    <t>PBP1</t>
  </si>
  <si>
    <t>PBP2</t>
  </si>
  <si>
    <t>PBPS</t>
  </si>
  <si>
    <t>PT1</t>
  </si>
  <si>
    <t>PT2</t>
  </si>
  <si>
    <t>PT3</t>
  </si>
  <si>
    <t>PT4</t>
  </si>
  <si>
    <t>PT5</t>
  </si>
  <si>
    <t>PT6</t>
  </si>
  <si>
    <t>PT7</t>
  </si>
  <si>
    <t>PT8</t>
  </si>
  <si>
    <t>PT9</t>
  </si>
  <si>
    <t>PT10</t>
  </si>
  <si>
    <t>PT11</t>
  </si>
  <si>
    <t>PTS</t>
  </si>
  <si>
    <t>PR1</t>
  </si>
  <si>
    <t>PR2</t>
  </si>
  <si>
    <t>PR3</t>
  </si>
  <si>
    <t>PR4</t>
  </si>
  <si>
    <t>PR5</t>
  </si>
  <si>
    <t>PR6</t>
  </si>
  <si>
    <t>PR7</t>
  </si>
  <si>
    <t>PRS</t>
  </si>
  <si>
    <t>PC1</t>
  </si>
  <si>
    <t>PC2</t>
  </si>
  <si>
    <t>PCS</t>
  </si>
  <si>
    <t>Sichtung &amp; Kl.Rep o. Vergabe</t>
  </si>
  <si>
    <t>Ja</t>
  </si>
  <si>
    <t>Nein</t>
  </si>
  <si>
    <t>Grünflache</t>
  </si>
  <si>
    <t>Sichtprüfung und Meldung</t>
  </si>
  <si>
    <t>Kl Reparaturen</t>
  </si>
  <si>
    <t>Summe Premium Comm</t>
  </si>
  <si>
    <t>Summe Premium Repair</t>
  </si>
  <si>
    <t xml:space="preserve">Ansprechpartner / Notfall Ansprechpartner </t>
  </si>
  <si>
    <t xml:space="preserve">Räumung Schnee/Streuen (inkl. 1.11.-15.4) </t>
  </si>
  <si>
    <t>Fläche Grünanlage</t>
  </si>
  <si>
    <t>Fläche Parken</t>
  </si>
  <si>
    <t>Fläche Wege/Plätze</t>
  </si>
  <si>
    <t>Fläche  Reinigung AUSSEN</t>
  </si>
  <si>
    <t>Fläche Renigung Keller</t>
  </si>
  <si>
    <t>Fläche Reinigung Dachboden</t>
  </si>
  <si>
    <t>Fläche Reinigung Gebäude Aussen</t>
  </si>
  <si>
    <t>Premium Service</t>
  </si>
  <si>
    <t>INKLUSIVE</t>
  </si>
  <si>
    <t>Individuelle Anfrage</t>
  </si>
  <si>
    <t>Basisinformationen</t>
  </si>
  <si>
    <t>Kalkulation mit Optionen</t>
  </si>
  <si>
    <t>1.11. - 15.4</t>
  </si>
  <si>
    <t>6 Wohneinheiten</t>
  </si>
  <si>
    <t>Je Wohneinheit</t>
  </si>
  <si>
    <t>0010</t>
  </si>
  <si>
    <t>Sicherheitsüberprüfung</t>
  </si>
  <si>
    <t>Bauzustand</t>
  </si>
  <si>
    <t>Bauplanung und Organisation</t>
  </si>
  <si>
    <t>Umweltaspekte</t>
  </si>
  <si>
    <t>Zugangswege und Verkehr</t>
  </si>
  <si>
    <t>Dokumentation</t>
  </si>
  <si>
    <t>0011</t>
  </si>
  <si>
    <t>0012</t>
  </si>
  <si>
    <t>0013</t>
  </si>
  <si>
    <t>0014</t>
  </si>
  <si>
    <t>0015</t>
  </si>
  <si>
    <t>0016</t>
  </si>
  <si>
    <t>Vorbereitung</t>
  </si>
  <si>
    <t>Demontage</t>
  </si>
  <si>
    <t>Entferung von Materialien</t>
  </si>
  <si>
    <t>Trennung von Verbindungen</t>
  </si>
  <si>
    <t>Entsorgung (gefährlicher) Stoffe</t>
  </si>
  <si>
    <t>0017</t>
  </si>
  <si>
    <t>0018</t>
  </si>
  <si>
    <t>Vorbereitung für den Neuaufbau</t>
  </si>
  <si>
    <t>Aufbau und Fertigstellung</t>
  </si>
  <si>
    <t>Installation von Strukturen</t>
  </si>
  <si>
    <t>Installation Sanitär und Elektro</t>
  </si>
  <si>
    <t>Wand- und Deckenverkleidung</t>
  </si>
  <si>
    <t>Fussbodenbelag</t>
  </si>
  <si>
    <t>Innentüren und Fenster</t>
  </si>
  <si>
    <t>Oberflächenbearbeitung</t>
  </si>
  <si>
    <t>Fertigstellung und Ausstattung</t>
  </si>
  <si>
    <t>Abschlussarbeiten</t>
  </si>
  <si>
    <t>Die Sicherheitsvorkehrungen und -maßnahmen werden überprüft, um sicherzustellen, dass die Baustelle den geltenden Sicherheitsstandards entspricht. Dies umfasst den Zustand der Schutzausrüstung, die Kennzeichnung von Gefahrenbereichen, die Verfügbarkeit von Notausgängen und Feuerlöschern sowie die ordnungsgemäße Absicherung von Gruben oder Baugruben.</t>
  </si>
  <si>
    <t>Der aktuelle Zustand des Baus oder der Bauarbeiten wird begutachtet, um festzustellen, ob sie den genehmigten Plänen und Vorschriften entsprechen. Es wird geprüft, ob die richtigen Materialien und Bauverfahren verwendet werden und ob der Baufortschritt angemessen ist.</t>
  </si>
  <si>
    <t>Die Organisation der Baustelle wird bewertet, einschließlich der Aufteilung der Arbeitsbereiche, des Zeitplans und der Koordination zwischen den verschiedenen Gewerken. Es wird überprüft, ob ausreichend Platz für den Zugang von Arbeitskräften und Materiallieferungen vorhanden ist.</t>
  </si>
  <si>
    <t>Die Auswirkungen der Baustelle auf die Umwelt werden betrachtet. Dies umfasst die Überprüfung der Abfallentsorgung, die Einhaltung von Umweltvorschriften und die Vermeidung von Schäden an natürlichen Ressourcen oder sensiblen Ökosystemen.</t>
  </si>
  <si>
    <t>Die Zugangswege zur Baustelle werden überprüft, um sicherzustellen, dass sie sicher und angemessen dimensioniert sind. Der Verkehrsfluss rund um die Baustelle wird betrachtet, um mögliche Auswirkungen auf den öffentlichen Verkehr und die umliegenden Gebiete zu minimieren.</t>
  </si>
  <si>
    <t>Während der Erstbesichtigung werden Fotos, Notizen und gegebenenfalls Berichte erstellt, um den Zustand der Baustelle und etwaige festgestellte Probleme festzuhalten. Diese Dokumentation dient als Grundlage für weitere Planungen und Entscheidungen im Bauprozess.</t>
  </si>
  <si>
    <t>Bevor der eigentliche Rückbau beginnt, werden Schutzmaßnahmen ergriffen, um angrenzende Bereiche vor Staub, Schmutz oder Schäden zu schützen. Dazu gehören das Abdecken von Böden, Möbeln und anderen Oberflächen sowie das Errichten von Schutzwänden oder -folien.</t>
  </si>
  <si>
    <t>Der Rückbau beginnt mit der Demontage von Bauelementen wie Wänden, Decken, Bodenbelägen, Fliesen, Trennwänden, Türen, Fenstern, Schränken oder Einbauten. Dies erfolgt in der Regel durch das Entfernen von Schrauben, Nägeln, Schweißnähten oder anderen Befestigungselementen. Bei Bedarf werden elektrische, sanitäre oder mechanische Installationen abgeschaltet und entfernt.</t>
  </si>
  <si>
    <t>Die entfernten Materialien, wie zum Beispiel Gipskartonplatten, Holz, Metall, Isolierung oder andere Abbruchmaterialien, werden sortiert und je nach lokalen Vorschriften entsorgt. Recycling und Wiederverwendung werden nach Möglichkeit gefördert.</t>
  </si>
  <si>
    <t>Wenn bestimmte Elemente wiederverwendet werden sollen, werden sie vorsichtig von angrenzenden Strukturen oder Bauteilen getrennt. Dies kann den Einsatz von Werkzeugen wie Trennsägen, Schneidbrennern oder Abbruchhämmern erfordern.</t>
  </si>
  <si>
    <t>Vorhandene gefährliche Materialien wie Asbest, Blei oder PCB-haltige Substanzen müssen gemäß den örtlichen Vorschriften sicher entfernt und entsorgt werden. Hierbei sind spezialisierte Fachkräfte und besondere Sicherheitsvorkehrungen erforderlich.</t>
  </si>
  <si>
    <t>Nach Abschluss des Rückbaus werden die betroffenen Bereiche gereinigt und für den anschließenden Neuaufbau vorbereitet. Dies umfasst das Entfernen von Staub, Reinigen von Oberflächen.</t>
  </si>
  <si>
    <t>Aufbau und die Fertigstellung, bei der die neuen Bauelemente, Strukturen und Ausstattungen installiert werden, um den Raum funktional und ästhetisch ansprechend zu gestalten. Hier ist eine Beschreibung des typischen Prozesses:</t>
  </si>
  <si>
    <t>Vor dem eigentlichen Aufbau werden die erforderlichen Vorarbeiten durchgeführt. Dazu gehören das Ausrichten der Wände, Böden und Decken, das Entfernen von Unebenheiten, das Verschließen von Löchern oder Spalten sowie das Anbringen von Dampfsperren oder Isolierungen.</t>
  </si>
  <si>
    <t>Der Aufbau beginnt mit der Installation der tragenden Elemente wie Ständerwände, Deckenbalken oder Träger, um die erforderlichen Strukturen für den Raum zu schaffen. Hierbei werden präzise Maßnahmen ergriffen, um sicherzustellen, dass die Strukturen stabil und den baurechtlichen Vorgaben entsprechen.</t>
  </si>
  <si>
    <t>Die elektrischen und sanitären Installationen werden durchgeführt. Dies umfasst das Verlegen von elektrischen Leitungen, Schaltern, Steckdosen, Beleuchtungskörpern, Heizungs- und Klimaanlagensystemen, Wasserleitungen, Abflussrohren, Waschbecken, Toiletten und anderen sanitären Einrichtungen.</t>
  </si>
  <si>
    <t>Die Wände und Decken werden verkleidet, entweder durch das Anbringen von Gipskartonplatten, Holzpaneelen, Fliesen, Putz oder anderen geeigneten Materialien. Dies schafft eine glatte Oberfläche und dient als Basis für die weitere Gestaltung.</t>
  </si>
  <si>
    <t>Der Fußbodenbelag wird installiert, was je nach Vorlieben und Anforderungen unterschiedliche Materialien wie Fliesen, Parkett, Teppich, Vinyl oder andere Bodenbeläge umfassen kann.</t>
  </si>
  <si>
    <t>Innentüren und Fenster werden installiert, um den Raum abzuschließen und die Privatsphäre sowie den Lichteinfall zu regeln. Dies umfasst das Einsetzen von Türzargen, das Anbringen von Türblättern, Beschlägen, Griffen und das Abdichten der Fenster.</t>
  </si>
  <si>
    <t>Die Oberflächen der Wände, Decken und Böden werden bearbeitet, um ein sauberes, glattes und ästhetisches Erscheinungsbild zu erzielen. Dies kann das Spachteln, Schleifen und Streichen der Wände, das Versiegeln oder Lackieren von Holzoberflächen oder das Polieren von Bodenbelägen umfassen.</t>
  </si>
  <si>
    <t>Die letzten Schritte beinhalten die Installation von Beleuchtungskörpern, Steckdosenabdeckungen, Armaturen, Spiegeln, Einbauschränken, Regalen oder anderen Einrichtungsgegenständen, um den Raum funktional und vollständig auszustatten.</t>
  </si>
  <si>
    <t>Alle Arbeiten werden nach Ihren Vorgaben, Ideen, Budget im Rahmen der Auflagen und Gesetzen natürlich gern angepasst.</t>
  </si>
  <si>
    <t>Schließlich werden abschließende Arbeiten wie das Reinigen, Entsorgung sowie Abnahme und Übergabe notwendig</t>
  </si>
  <si>
    <t xml:space="preserve">Sie kennen das? Wenn überhaupt bekommen Sie ein Angebot mit 4 Zeilen die schwer nachvollziehbar sind und </t>
  </si>
  <si>
    <t>Mittendrin im Angebot gibt es immer ein "großes schwarzes Loch - Where the magic happens"</t>
  </si>
  <si>
    <t>Auf den ersten Blick sieht alles sehr aufwendig aus - ist es aber nicht. Es geht 1.) schneller und 2.) die Struktur stellt sicher, dass wir nichts vergessen für Ihren Haus-Support</t>
  </si>
  <si>
    <t>Transparenter Haus-Support - Übersicht zu den Abläufen. Erstbesichtigung, Rückbau, Aufbau und Fertigstellung</t>
  </si>
  <si>
    <t>Müll/Winterdienst</t>
  </si>
  <si>
    <t>Platzierung Mülltonnen (Organisation über Müllgebühr)</t>
  </si>
  <si>
    <t>Anzahl Etagen (inkl. Keller/EG/Boden)</t>
  </si>
  <si>
    <t>Der Ablauf von Ihrem Haus-Support ist zu Ihrer Sicherheit sehr Transparent, damit Sie auch vorher wissen, welche Arbeiten in welcher Struktur geleistet werden.</t>
  </si>
  <si>
    <t>Alle Mitarbeiter verfügen über eine digitale Zeiterfassung, was Ihnen die Sicherheit einer richtigen Abrechnung gibt, wenn Stundenabrechnung vereinbart wurde.</t>
  </si>
  <si>
    <t>Eiine schriftliche Garantie auf alle Leistungen sind für uns selbstverständlich.</t>
  </si>
  <si>
    <t>pro WE mtl.</t>
  </si>
  <si>
    <t>Wiederholung</t>
  </si>
  <si>
    <t>Ja / Nein</t>
  </si>
  <si>
    <t>Heizunganlage (Wasser prüfen/auffüllen)</t>
  </si>
  <si>
    <t>Koordination, Kontrolle Dienstleister vor Ort</t>
  </si>
  <si>
    <t>Kleingebäude (Garage, Fahrrad, Garten, Mülltonne) Funktionsprüfng</t>
  </si>
  <si>
    <t>Tore, Türen, Fenster der Allgemeinheit (mögl. Einstellungen)</t>
  </si>
  <si>
    <t>Leuchtmittel Allgemeinheit (Prüfung/Besorgung/Wechsel)</t>
  </si>
  <si>
    <t>Hausanbauteile Allgemeinheit (Regenrinnen, Vordächer, etc . Reinigung)</t>
  </si>
  <si>
    <t xml:space="preserve">Schimmel, Pilz, Ungeziefer Innen &amp; Aussen Prüfung / Allg Räume </t>
  </si>
  <si>
    <t>Hausverwaltung, Mieter, Anbieter, CommAnlage, App</t>
  </si>
  <si>
    <t>Total mtl (3 ET/Keller)</t>
  </si>
  <si>
    <t>Notes 1</t>
  </si>
  <si>
    <t>Notes 2</t>
  </si>
  <si>
    <t>0110</t>
  </si>
  <si>
    <t>0111</t>
  </si>
  <si>
    <t>0112</t>
  </si>
  <si>
    <t>0113</t>
  </si>
  <si>
    <t>0114</t>
  </si>
  <si>
    <t>0115</t>
  </si>
  <si>
    <t>0116</t>
  </si>
  <si>
    <t>0117</t>
  </si>
  <si>
    <t>0118</t>
  </si>
  <si>
    <t>0119</t>
  </si>
  <si>
    <t>0210</t>
  </si>
  <si>
    <t>0211</t>
  </si>
  <si>
    <t>0212</t>
  </si>
  <si>
    <t>0213</t>
  </si>
  <si>
    <t>0214</t>
  </si>
  <si>
    <t>0215</t>
  </si>
  <si>
    <t>0216</t>
  </si>
  <si>
    <t>0217</t>
  </si>
  <si>
    <t>0218</t>
  </si>
  <si>
    <t>0219</t>
  </si>
  <si>
    <t>0220</t>
  </si>
  <si>
    <t>0221</t>
  </si>
  <si>
    <t>Ein Rückbau im Innenausbau bezieht sich auf den Prozess des Entfernens oder Veränderns von vorhandenen Bauelementen, Strukturen oder Ausstattungen in einem Gebäude, um Platz für neue Installationen oder Renovierungsarbeiten zu schaffen. Die Punkte sollen helfen Transparenz zu bekommen, wie ein Rückbau im Innenausbau typischerweise durchgeführt wird:</t>
  </si>
  <si>
    <t>Wiederherstellen der notwendigen/gewünschten Infrastruktur wie Elektro- Wasser-, Gas-, oder sonstige Anschlüsse.</t>
  </si>
  <si>
    <t>Rückbau</t>
  </si>
  <si>
    <t>Die Erstbesichtigung eines Objektes dient dazu, einen umfassenden Überblick über den aktuellen Zustand der Baustelle zu erhalten, potenzielle Risiken zu identifizieren und sicherzustellen, dass die Baustelle den geltenden Vorschriften und Standards entspricht. Basierend auf den Ergebnissen der Erstbesichtigung können weitere Maßnahmen, Anpassungen oder Verbesserungen eingeleitet werden, um einen reibungslosen und sicheren Bauablauf zu gewährleisten. Bei einer Erstbesichtigung einer Baustelle werden verschiedene Aspekte überprüft, um den aktuellen Zustand der Baustelle zu erfassen und mögliche Risiken zu identifizieren. Hier sind einige der typischen Schritte und Aktivitäten, die bei einer Erstbesichtigung einer Baustelle durchgeführt werden:</t>
  </si>
  <si>
    <t>Objektbesichtigung</t>
  </si>
  <si>
    <t>Übersicht der Leistungen und Abläufe von Haus-Support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</si>
</sst>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0\ &quot;WE&quot;"/>
    <numFmt numFmtId="165" formatCode="0\ &quot;qm&quot;"/>
    <numFmt numFmtId="166" formatCode="_-* #,##0.00\ [$€-407]_-;\-* #,##0.00\ [$€-407]_-;_-* &quot;-&quot;??\ [$€-407]_-;_-@_-"/>
    <numFmt numFmtId="167" formatCode="0\ &quot;Min&quot;"/>
    <numFmt numFmtId="168" formatCode="0.00\ &quot;Stunden&quot;"/>
    <numFmt numFmtId="169" formatCode="0\ &quot;wöchentlich&quot;"/>
    <numFmt numFmtId="170" formatCode="0\ &quot;Etagen&quot;"/>
  </numFmts>
  <fonts count="21"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36"/>
      <color theme="0"/>
      <name val="Calibri"/>
      <family val="2"/>
      <scheme val="minor"/>
    </font>
    <font>
      <sz val="12"/>
      <color rgb="FF000000"/>
      <name val="Calibri"/>
      <family val="2"/>
      <scheme val="minor"/>
    </font>
    <font>
      <sz val="8"/>
      <name val="Calibri"/>
      <family val="2"/>
      <scheme val="minor"/>
    </font>
    <font>
      <b/>
      <sz val="12"/>
      <color rgb="FF000000"/>
      <name val="Calibri"/>
      <family val="2"/>
      <scheme val="minor"/>
    </font>
    <font>
      <b/>
      <sz val="14"/>
      <color theme="0"/>
      <name val="Calibri"/>
      <family val="2"/>
      <scheme val="minor"/>
    </font>
    <font>
      <b/>
      <sz val="16"/>
      <color theme="0"/>
      <name val="Calibri"/>
      <family val="2"/>
      <scheme val="minor"/>
    </font>
    <font>
      <b/>
      <sz val="11"/>
      <color theme="1"/>
      <name val="Calibri"/>
      <family val="2"/>
      <scheme val="minor"/>
    </font>
    <font>
      <sz val="11"/>
      <color theme="1"/>
      <name val="Calibri"/>
      <family val="2"/>
      <scheme val="minor"/>
    </font>
    <font>
      <sz val="11"/>
      <color theme="1"/>
      <name val="Helvetica Neue"/>
      <family val="2"/>
    </font>
    <font>
      <b/>
      <sz val="14"/>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8"/>
      <color theme="0"/>
      <name val="Calibri"/>
      <family val="2"/>
      <scheme val="minor"/>
    </font>
    <font>
      <b/>
      <sz val="24"/>
      <color theme="1"/>
      <name val="Calibri"/>
      <family val="2"/>
      <scheme val="minor"/>
    </font>
    <font>
      <sz val="10"/>
      <color rgb="FF000000"/>
      <name val="Calibri"/>
      <family val="2"/>
    </font>
  </fonts>
  <fills count="8">
    <fill>
      <patternFill patternType="none"/>
    </fill>
    <fill>
      <patternFill patternType="gray125"/>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0CECE"/>
        <bgColor rgb="FF000000"/>
      </patternFill>
    </fill>
    <fill>
      <patternFill patternType="solid">
        <fgColor theme="0" tint="-0.14999847407452621"/>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4" fillId="2" borderId="0" xfId="0" applyFont="1" applyFill="1"/>
    <xf numFmtId="0" fontId="4" fillId="3" borderId="0" xfId="0" applyFont="1" applyFill="1"/>
    <xf numFmtId="0" fontId="2" fillId="2" borderId="0" xfId="0" applyFont="1" applyFill="1"/>
    <xf numFmtId="0" fontId="4" fillId="2" borderId="0" xfId="0" applyFont="1" applyFill="1" applyAlignment="1">
      <alignment horizontal="center"/>
    </xf>
    <xf numFmtId="0" fontId="4" fillId="2" borderId="0" xfId="0" applyFont="1" applyFill="1" applyAlignment="1">
      <alignment horizontal="right"/>
    </xf>
    <xf numFmtId="0" fontId="3" fillId="0" borderId="0" xfId="0" applyFont="1"/>
    <xf numFmtId="0" fontId="3" fillId="4" borderId="0" xfId="0" applyFont="1" applyFill="1"/>
    <xf numFmtId="167" fontId="0" fillId="4" borderId="0" xfId="0" applyNumberFormat="1" applyFill="1"/>
    <xf numFmtId="44" fontId="0" fillId="4" borderId="0" xfId="1" applyFont="1" applyFill="1"/>
    <xf numFmtId="6" fontId="2" fillId="2" borderId="0" xfId="0" applyNumberFormat="1" applyFont="1" applyFill="1" applyAlignment="1">
      <alignment horizontal="center"/>
    </xf>
    <xf numFmtId="0" fontId="2" fillId="2" borderId="0" xfId="0" applyFont="1" applyFill="1" applyAlignment="1">
      <alignment horizontal="center"/>
    </xf>
    <xf numFmtId="0" fontId="6" fillId="0" borderId="0" xfId="0" applyFont="1"/>
    <xf numFmtId="0" fontId="3" fillId="4" borderId="0" xfId="0" applyFont="1" applyFill="1" applyAlignment="1">
      <alignment horizontal="right"/>
    </xf>
    <xf numFmtId="168" fontId="3" fillId="4" borderId="0" xfId="0" applyNumberFormat="1" applyFont="1" applyFill="1"/>
    <xf numFmtId="44" fontId="3" fillId="4" borderId="0" xfId="0" applyNumberFormat="1" applyFont="1" applyFill="1"/>
    <xf numFmtId="169" fontId="0" fillId="0" borderId="0" xfId="0" applyNumberFormat="1"/>
    <xf numFmtId="44" fontId="0" fillId="0" borderId="0" xfId="0" applyNumberFormat="1"/>
    <xf numFmtId="44" fontId="8" fillId="5" borderId="0" xfId="0" applyNumberFormat="1" applyFont="1" applyFill="1"/>
    <xf numFmtId="1" fontId="3" fillId="4" borderId="0" xfId="1" applyNumberFormat="1" applyFont="1" applyFill="1" applyAlignment="1">
      <alignment horizontal="center"/>
    </xf>
    <xf numFmtId="0" fontId="3" fillId="0" borderId="0" xfId="0" applyFont="1" applyAlignment="1">
      <alignment horizontal="center"/>
    </xf>
    <xf numFmtId="169" fontId="3" fillId="4" borderId="0" xfId="1" applyNumberFormat="1" applyFont="1" applyFill="1" applyAlignment="1">
      <alignment horizontal="center"/>
    </xf>
    <xf numFmtId="44" fontId="3" fillId="0" borderId="0" xfId="0" applyNumberFormat="1" applyFont="1" applyAlignment="1">
      <alignment horizontal="center"/>
    </xf>
    <xf numFmtId="166" fontId="3" fillId="4" borderId="0" xfId="1" applyNumberFormat="1" applyFont="1" applyFill="1"/>
    <xf numFmtId="17" fontId="0" fillId="0" borderId="0" xfId="0" applyNumberFormat="1" applyAlignment="1">
      <alignment horizontal="left"/>
    </xf>
    <xf numFmtId="0" fontId="0" fillId="0" borderId="0" xfId="0" applyAlignment="1">
      <alignment horizontal="left"/>
    </xf>
    <xf numFmtId="44" fontId="8" fillId="5" borderId="0" xfId="0" applyNumberFormat="1" applyFont="1" applyFill="1" applyAlignment="1">
      <alignment horizontal="center"/>
    </xf>
    <xf numFmtId="9" fontId="0" fillId="0" borderId="0" xfId="2" applyFont="1"/>
    <xf numFmtId="44" fontId="8" fillId="0" borderId="0" xfId="0" applyNumberFormat="1" applyFont="1" applyAlignment="1">
      <alignment horizontal="center"/>
    </xf>
    <xf numFmtId="44" fontId="8" fillId="4" borderId="0" xfId="0" applyNumberFormat="1" applyFont="1" applyFill="1" applyAlignment="1">
      <alignment horizontal="center"/>
    </xf>
    <xf numFmtId="166" fontId="0" fillId="0" borderId="0" xfId="0" applyNumberFormat="1"/>
    <xf numFmtId="164" fontId="4" fillId="2" borderId="0" xfId="0" applyNumberFormat="1" applyFont="1" applyFill="1" applyAlignment="1">
      <alignment horizontal="center"/>
    </xf>
    <xf numFmtId="165" fontId="4" fillId="2" borderId="0" xfId="0" applyNumberFormat="1" applyFont="1" applyFill="1" applyAlignment="1">
      <alignment horizontal="center"/>
    </xf>
    <xf numFmtId="0" fontId="9" fillId="2" borderId="0" xfId="0" applyFont="1" applyFill="1" applyAlignment="1">
      <alignment horizontal="right" vertical="center"/>
    </xf>
    <xf numFmtId="0" fontId="9"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44" fontId="4" fillId="2" borderId="0" xfId="0" applyNumberFormat="1" applyFont="1" applyFill="1"/>
    <xf numFmtId="0" fontId="10" fillId="2" borderId="0" xfId="0" applyFont="1" applyFill="1" applyAlignment="1">
      <alignment vertical="center"/>
    </xf>
    <xf numFmtId="0" fontId="10" fillId="2" borderId="0" xfId="0" applyFont="1" applyFill="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44" fontId="3" fillId="0" borderId="0" xfId="0" applyNumberFormat="1" applyFont="1"/>
    <xf numFmtId="170" fontId="4" fillId="2" borderId="0" xfId="0" applyNumberFormat="1" applyFont="1" applyFill="1" applyAlignment="1">
      <alignment horizontal="center"/>
    </xf>
    <xf numFmtId="44" fontId="2" fillId="2" borderId="0" xfId="0" applyNumberFormat="1" applyFont="1" applyFill="1"/>
    <xf numFmtId="0" fontId="18" fillId="2" borderId="0" xfId="0" applyFont="1" applyFill="1" applyAlignment="1">
      <alignment horizontal="right" vertical="center"/>
    </xf>
    <xf numFmtId="0" fontId="18" fillId="2" borderId="0" xfId="0" applyFont="1" applyFill="1" applyAlignment="1">
      <alignment horizontal="center" vertical="center"/>
    </xf>
    <xf numFmtId="44" fontId="4" fillId="2" borderId="0" xfId="1" applyFont="1" applyFill="1" applyAlignment="1">
      <alignment vertical="center"/>
    </xf>
    <xf numFmtId="0" fontId="0" fillId="2" borderId="0" xfId="0" applyFill="1"/>
    <xf numFmtId="0" fontId="11" fillId="6" borderId="1" xfId="0" applyFont="1" applyFill="1" applyBorder="1" applyAlignment="1">
      <alignment horizontal="left" vertical="center"/>
    </xf>
    <xf numFmtId="0" fontId="12" fillId="0" borderId="1" xfId="0" applyFont="1" applyBorder="1" applyAlignment="1">
      <alignment horizontal="left" vertical="center"/>
    </xf>
    <xf numFmtId="49" fontId="11" fillId="6" borderId="5" xfId="0" applyNumberFormat="1" applyFont="1" applyFill="1" applyBorder="1" applyAlignment="1">
      <alignment horizontal="left" vertical="center"/>
    </xf>
    <xf numFmtId="0" fontId="13" fillId="6" borderId="6" xfId="0" applyFont="1" applyFill="1" applyBorder="1" applyAlignment="1">
      <alignment horizontal="left" vertical="center" wrapText="1"/>
    </xf>
    <xf numFmtId="49" fontId="12" fillId="0" borderId="5" xfId="0" applyNumberFormat="1" applyFont="1" applyBorder="1" applyAlignment="1">
      <alignment horizontal="left" vertical="center"/>
    </xf>
    <xf numFmtId="0" fontId="13" fillId="0" borderId="6" xfId="0" applyFont="1" applyBorder="1" applyAlignment="1">
      <alignment horizontal="left" vertical="center" wrapText="1"/>
    </xf>
    <xf numFmtId="49" fontId="12" fillId="6" borderId="5" xfId="0" applyNumberFormat="1" applyFont="1" applyFill="1" applyBorder="1" applyAlignment="1">
      <alignment horizontal="left" vertical="center"/>
    </xf>
    <xf numFmtId="49" fontId="12" fillId="0" borderId="7" xfId="0" applyNumberFormat="1" applyFont="1" applyBorder="1" applyAlignment="1">
      <alignment horizontal="left" vertical="center"/>
    </xf>
    <xf numFmtId="0" fontId="12" fillId="0" borderId="8" xfId="0" applyFont="1" applyBorder="1" applyAlignment="1">
      <alignment horizontal="left" vertical="center"/>
    </xf>
    <xf numFmtId="0" fontId="13" fillId="0" borderId="9" xfId="0" applyFont="1" applyBorder="1" applyAlignment="1">
      <alignment horizontal="left" vertical="center" wrapText="1"/>
    </xf>
    <xf numFmtId="49" fontId="0" fillId="0" borderId="10" xfId="0" applyNumberForma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13" xfId="0" applyNumberFormat="1" applyBorder="1" applyAlignment="1">
      <alignment horizontal="left" vertical="center"/>
    </xf>
    <xf numFmtId="0" fontId="0" fillId="0" borderId="14" xfId="0" applyBorder="1" applyAlignment="1">
      <alignment horizontal="left" vertical="center"/>
    </xf>
    <xf numFmtId="49" fontId="0" fillId="0" borderId="15" xfId="0" applyNumberForma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xf>
    <xf numFmtId="14" fontId="4" fillId="2" borderId="0" xfId="0" applyNumberFormat="1" applyFont="1" applyFill="1" applyAlignment="1">
      <alignment horizontal="center"/>
    </xf>
    <xf numFmtId="0" fontId="10" fillId="2" borderId="0" xfId="0" applyFont="1" applyFill="1" applyAlignment="1">
      <alignment horizontal="right" vertical="center"/>
    </xf>
    <xf numFmtId="49" fontId="19" fillId="0" borderId="18" xfId="0" applyNumberFormat="1" applyFont="1" applyBorder="1" applyAlignment="1">
      <alignment horizontal="center" vertical="center"/>
    </xf>
    <xf numFmtId="49" fontId="19" fillId="0" borderId="19" xfId="0" applyNumberFormat="1" applyFont="1" applyBorder="1" applyAlignment="1">
      <alignment horizontal="center" vertical="center"/>
    </xf>
    <xf numFmtId="49" fontId="19" fillId="0" borderId="2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4" fillId="7" borderId="0" xfId="0" applyFont="1" applyFill="1" applyAlignment="1" applyProtection="1">
      <alignment horizontal="center" vertical="center"/>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0</xdr:row>
      <xdr:rowOff>38100</xdr:rowOff>
    </xdr:from>
    <xdr:to>
      <xdr:col>1</xdr:col>
      <xdr:colOff>2171700</xdr:colOff>
      <xdr:row>13</xdr:row>
      <xdr:rowOff>3915</xdr:rowOff>
    </xdr:to>
    <xdr:pic>
      <xdr:nvPicPr>
        <xdr:cNvPr id="7" name="Grafik 6">
          <a:extLst>
            <a:ext uri="{FF2B5EF4-FFF2-40B4-BE49-F238E27FC236}">
              <a16:creationId xmlns:a16="http://schemas.microsoft.com/office/drawing/2014/main" id="{1EDFDEC5-D0CD-47EA-F0B9-9FA162E1B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0" y="38100"/>
          <a:ext cx="2552700" cy="26074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9CBE-6DCD-D24F-B338-8AAD9B41EFB2}">
  <sheetPr codeName="Tabelle2"/>
  <dimension ref="A1:AA38"/>
  <sheetViews>
    <sheetView tabSelected="1" workbookViewId="0">
      <selection activeCell="C32" sqref="C32"/>
    </sheetView>
  </sheetViews>
  <sheetFormatPr baseColWidth="10" defaultRowHeight="16" x14ac:dyDescent="0.2"/>
  <cols>
    <col min="1" max="1" width="10.83203125" style="1"/>
    <col min="2" max="2" width="33" style="1" bestFit="1" customWidth="1"/>
    <col min="3" max="3" width="15.1640625" style="1" customWidth="1"/>
    <col min="4" max="4" width="23.5" style="1" bestFit="1" customWidth="1"/>
    <col min="5" max="5" width="22.83203125" style="1" customWidth="1"/>
    <col min="6" max="6" width="18.5" style="1" customWidth="1"/>
    <col min="7" max="16384" width="10.83203125" style="1"/>
  </cols>
  <sheetData>
    <row r="1" spans="1:27" x14ac:dyDescent="0.2">
      <c r="A1" s="2"/>
      <c r="B1" s="2"/>
      <c r="C1" s="2"/>
      <c r="P1" s="48"/>
      <c r="Q1" s="48"/>
      <c r="R1" s="48"/>
      <c r="S1" s="48"/>
      <c r="T1" s="48"/>
      <c r="U1" s="48"/>
      <c r="V1" s="48"/>
      <c r="W1" s="48"/>
      <c r="X1" s="48"/>
      <c r="Y1" s="48"/>
      <c r="Z1" s="48"/>
      <c r="AA1" s="48"/>
    </row>
    <row r="2" spans="1:27" x14ac:dyDescent="0.2">
      <c r="A2" s="2"/>
      <c r="B2" s="2"/>
      <c r="C2" s="2"/>
      <c r="P2" s="48" t="s">
        <v>7</v>
      </c>
      <c r="Q2" s="48"/>
      <c r="R2" s="48" t="s">
        <v>61</v>
      </c>
      <c r="S2" s="48"/>
      <c r="T2" s="48" t="s">
        <v>71</v>
      </c>
      <c r="U2" s="48"/>
      <c r="V2" s="48" t="s">
        <v>51</v>
      </c>
      <c r="W2" s="48"/>
      <c r="X2" s="48" t="s">
        <v>119</v>
      </c>
      <c r="Y2" s="48"/>
      <c r="Z2" s="48" t="s">
        <v>74</v>
      </c>
      <c r="AA2" s="48"/>
    </row>
    <row r="3" spans="1:27" x14ac:dyDescent="0.2">
      <c r="A3" s="2"/>
      <c r="B3" s="2"/>
      <c r="C3" s="2"/>
      <c r="P3" s="48" t="s">
        <v>6</v>
      </c>
      <c r="Q3" s="48"/>
      <c r="R3" s="48" t="s">
        <v>59</v>
      </c>
      <c r="S3" s="48"/>
      <c r="T3" s="48" t="s">
        <v>70</v>
      </c>
      <c r="U3" s="48"/>
      <c r="V3" s="48" t="s">
        <v>74</v>
      </c>
      <c r="W3" s="48"/>
      <c r="X3" s="48" t="s">
        <v>120</v>
      </c>
      <c r="Y3" s="48"/>
      <c r="Z3" s="48" t="s">
        <v>75</v>
      </c>
      <c r="AA3" s="48"/>
    </row>
    <row r="4" spans="1:27" ht="16" customHeight="1" x14ac:dyDescent="0.2">
      <c r="A4" s="2"/>
      <c r="B4" s="2"/>
      <c r="C4" s="2"/>
      <c r="E4" s="68" t="s">
        <v>0</v>
      </c>
      <c r="F4" s="68"/>
      <c r="G4" s="68"/>
      <c r="H4" s="68"/>
      <c r="I4" s="68"/>
      <c r="J4" s="68"/>
      <c r="K4" s="68"/>
      <c r="L4" s="68"/>
      <c r="P4" s="48" t="s">
        <v>3</v>
      </c>
      <c r="Q4" s="48"/>
      <c r="R4" s="48" t="s">
        <v>60</v>
      </c>
      <c r="S4" s="48"/>
      <c r="T4" s="48" t="s">
        <v>72</v>
      </c>
      <c r="U4" s="48"/>
      <c r="V4" s="48" t="s">
        <v>75</v>
      </c>
      <c r="W4" s="48"/>
      <c r="X4" s="48"/>
      <c r="Y4" s="48"/>
      <c r="Z4" s="48" t="s">
        <v>76</v>
      </c>
      <c r="AA4" s="48"/>
    </row>
    <row r="5" spans="1:27" x14ac:dyDescent="0.2">
      <c r="A5" s="2"/>
      <c r="B5" s="2"/>
      <c r="C5" s="2"/>
      <c r="E5" s="68"/>
      <c r="F5" s="68"/>
      <c r="G5" s="68"/>
      <c r="H5" s="68"/>
      <c r="I5" s="68"/>
      <c r="J5" s="68"/>
      <c r="K5" s="68"/>
      <c r="L5" s="68"/>
      <c r="P5" s="48" t="s">
        <v>4</v>
      </c>
      <c r="Q5" s="48"/>
      <c r="R5" s="48"/>
      <c r="S5" s="48"/>
      <c r="T5" s="48" t="s">
        <v>73</v>
      </c>
      <c r="U5" s="48"/>
      <c r="V5" s="48" t="s">
        <v>76</v>
      </c>
      <c r="W5" s="48"/>
      <c r="X5" s="48"/>
      <c r="Y5" s="48"/>
      <c r="Z5" s="48"/>
      <c r="AA5" s="48"/>
    </row>
    <row r="6" spans="1:27" x14ac:dyDescent="0.2">
      <c r="A6" s="2"/>
      <c r="B6" s="2"/>
      <c r="C6" s="2"/>
      <c r="E6" s="68"/>
      <c r="F6" s="68"/>
      <c r="G6" s="68"/>
      <c r="H6" s="68"/>
      <c r="I6" s="68"/>
      <c r="J6" s="68"/>
      <c r="K6" s="68"/>
      <c r="L6" s="68"/>
      <c r="P6" s="48" t="s">
        <v>5</v>
      </c>
      <c r="Q6" s="48"/>
      <c r="R6" s="48"/>
      <c r="S6" s="48"/>
      <c r="T6" s="48"/>
      <c r="U6" s="48"/>
      <c r="V6" s="48"/>
      <c r="W6" s="48"/>
      <c r="X6" s="48"/>
      <c r="Y6" s="48"/>
      <c r="Z6" s="48"/>
      <c r="AA6" s="48"/>
    </row>
    <row r="7" spans="1:27" x14ac:dyDescent="0.2">
      <c r="A7" s="2"/>
      <c r="B7" s="2"/>
      <c r="C7" s="2"/>
      <c r="E7" s="68"/>
      <c r="F7" s="68"/>
      <c r="G7" s="68"/>
      <c r="H7" s="68"/>
      <c r="I7" s="68"/>
      <c r="J7" s="68"/>
      <c r="K7" s="68"/>
      <c r="L7" s="68"/>
      <c r="P7" s="48"/>
      <c r="Q7" s="48"/>
      <c r="R7" s="48"/>
      <c r="S7" s="48"/>
      <c r="T7" s="48"/>
      <c r="U7" s="48"/>
      <c r="V7" s="48"/>
      <c r="W7" s="48"/>
      <c r="X7" s="48"/>
      <c r="Y7" s="48"/>
      <c r="Z7" s="48"/>
      <c r="AA7" s="48"/>
    </row>
    <row r="8" spans="1:27" x14ac:dyDescent="0.2">
      <c r="A8" s="2"/>
      <c r="B8" s="2"/>
      <c r="C8" s="2"/>
      <c r="E8" s="68"/>
      <c r="F8" s="68"/>
      <c r="G8" s="68"/>
      <c r="H8" s="68"/>
      <c r="I8" s="68"/>
      <c r="J8" s="68"/>
      <c r="K8" s="68"/>
      <c r="L8" s="68"/>
    </row>
    <row r="9" spans="1:27" x14ac:dyDescent="0.2">
      <c r="A9" s="2"/>
      <c r="B9" s="2"/>
      <c r="C9" s="2"/>
      <c r="E9" s="69" t="s">
        <v>1</v>
      </c>
      <c r="F9" s="69"/>
      <c r="G9" s="69"/>
      <c r="H9" s="69"/>
      <c r="I9" s="69"/>
      <c r="J9" s="69"/>
      <c r="K9" s="69"/>
      <c r="L9" s="69"/>
    </row>
    <row r="10" spans="1:27" x14ac:dyDescent="0.2">
      <c r="A10" s="2"/>
      <c r="B10" s="2"/>
      <c r="C10" s="2"/>
      <c r="E10" s="70">
        <f ca="1">TODAY()</f>
        <v>45252</v>
      </c>
      <c r="F10" s="69"/>
      <c r="G10" s="69"/>
      <c r="H10" s="69"/>
      <c r="I10" s="69"/>
      <c r="J10" s="69"/>
      <c r="K10" s="69"/>
      <c r="L10" s="69"/>
    </row>
    <row r="11" spans="1:27" x14ac:dyDescent="0.2">
      <c r="A11" s="2"/>
      <c r="B11" s="2"/>
      <c r="C11" s="2"/>
    </row>
    <row r="12" spans="1:27" x14ac:dyDescent="0.2">
      <c r="A12" s="2"/>
      <c r="B12" s="2"/>
      <c r="C12" s="2"/>
    </row>
    <row r="13" spans="1:27" x14ac:dyDescent="0.2">
      <c r="A13" s="2"/>
      <c r="B13" s="2"/>
      <c r="C13" s="2"/>
    </row>
    <row r="16" spans="1:27" ht="21" x14ac:dyDescent="0.2">
      <c r="A16" s="71" t="s">
        <v>137</v>
      </c>
      <c r="B16" s="71"/>
      <c r="C16" s="38"/>
      <c r="D16" s="39" t="s">
        <v>138</v>
      </c>
    </row>
    <row r="17" spans="2:6" x14ac:dyDescent="0.2">
      <c r="B17" s="5" t="s">
        <v>2</v>
      </c>
      <c r="D17" s="4" t="s">
        <v>4</v>
      </c>
    </row>
    <row r="18" spans="2:6" x14ac:dyDescent="0.2">
      <c r="B18" s="5" t="s">
        <v>8</v>
      </c>
      <c r="D18" s="31">
        <v>6</v>
      </c>
    </row>
    <row r="19" spans="2:6" x14ac:dyDescent="0.2">
      <c r="B19" s="5" t="s">
        <v>202</v>
      </c>
      <c r="D19" s="43">
        <v>3</v>
      </c>
    </row>
    <row r="20" spans="2:6" x14ac:dyDescent="0.2">
      <c r="B20" s="5" t="s">
        <v>131</v>
      </c>
      <c r="D20" s="32">
        <v>100</v>
      </c>
    </row>
    <row r="21" spans="2:6" x14ac:dyDescent="0.2">
      <c r="B21" s="5" t="s">
        <v>132</v>
      </c>
      <c r="D21" s="32">
        <v>60</v>
      </c>
    </row>
    <row r="22" spans="2:6" x14ac:dyDescent="0.2">
      <c r="B22" s="5" t="s">
        <v>133</v>
      </c>
      <c r="D22" s="32">
        <v>40</v>
      </c>
    </row>
    <row r="23" spans="2:6" x14ac:dyDescent="0.2">
      <c r="B23" s="5" t="s">
        <v>128</v>
      </c>
      <c r="D23" s="32">
        <v>50</v>
      </c>
    </row>
    <row r="24" spans="2:6" x14ac:dyDescent="0.2">
      <c r="B24" s="5" t="s">
        <v>129</v>
      </c>
      <c r="D24" s="32">
        <v>50</v>
      </c>
    </row>
    <row r="25" spans="2:6" x14ac:dyDescent="0.2">
      <c r="B25" s="5" t="s">
        <v>130</v>
      </c>
      <c r="D25" s="32">
        <v>25</v>
      </c>
    </row>
    <row r="26" spans="2:6" x14ac:dyDescent="0.2">
      <c r="B26" s="5" t="s">
        <v>134</v>
      </c>
      <c r="D26" s="32">
        <v>20</v>
      </c>
    </row>
    <row r="27" spans="2:6" x14ac:dyDescent="0.2">
      <c r="B27" s="5"/>
    </row>
    <row r="28" spans="2:6" x14ac:dyDescent="0.2">
      <c r="B28" s="5"/>
    </row>
    <row r="29" spans="2:6" ht="21" customHeight="1" x14ac:dyDescent="0.2">
      <c r="B29" s="67" t="s">
        <v>139</v>
      </c>
      <c r="C29" s="67"/>
      <c r="D29" s="34"/>
      <c r="E29" s="33" t="s">
        <v>217</v>
      </c>
      <c r="F29" s="33" t="s">
        <v>51</v>
      </c>
    </row>
    <row r="30" spans="2:6" ht="24" x14ac:dyDescent="0.2">
      <c r="B30" s="45" t="s">
        <v>135</v>
      </c>
      <c r="C30" s="46" t="s">
        <v>208</v>
      </c>
      <c r="D30" s="46" t="s">
        <v>207</v>
      </c>
      <c r="E30" s="33" t="s">
        <v>141</v>
      </c>
      <c r="F30" s="33" t="s">
        <v>142</v>
      </c>
    </row>
    <row r="31" spans="2:6" x14ac:dyDescent="0.2">
      <c r="B31" s="35" t="s">
        <v>35</v>
      </c>
      <c r="C31" s="36" t="s">
        <v>136</v>
      </c>
      <c r="D31" s="78" t="s">
        <v>60</v>
      </c>
      <c r="E31" s="47">
        <f>IF(D31="Jede Woche",'HausSupport Premium'!F14*4,IF(D31="Alle 2 Wochen",'HausSupport Premium'!F14*2,IF(Online!D31="Alle 4 Wochen",'HausSupport Premium'!F14,0)))</f>
        <v>243.75</v>
      </c>
      <c r="F31" s="37">
        <f>E31/6</f>
        <v>40.625</v>
      </c>
    </row>
    <row r="32" spans="2:6" x14ac:dyDescent="0.2">
      <c r="B32" s="35" t="s">
        <v>34</v>
      </c>
      <c r="C32" s="78" t="s">
        <v>120</v>
      </c>
      <c r="D32" s="78" t="s">
        <v>60</v>
      </c>
      <c r="E32" s="47">
        <f>IF(C32="Nein",0,(IF(D32="Jede Woche",'HausSupport Premium'!F17*4,IF(D32="Alle 2 Wochen",'HausSupport Premium'!F17*2,IF(Online!D32="Alle 4 Wochen",'HausSupport Premium'!F17,0)))))</f>
        <v>0</v>
      </c>
      <c r="F32" s="37">
        <f t="shared" ref="F32:F36" si="0">E32/6</f>
        <v>0</v>
      </c>
    </row>
    <row r="33" spans="2:6" x14ac:dyDescent="0.2">
      <c r="B33" s="35" t="s">
        <v>64</v>
      </c>
      <c r="C33" s="78" t="s">
        <v>120</v>
      </c>
      <c r="D33" s="4" t="s">
        <v>140</v>
      </c>
      <c r="E33" s="47">
        <f>IF(C33="Ja",'HausSupport Premium'!F20,0)</f>
        <v>0</v>
      </c>
      <c r="F33" s="37">
        <f t="shared" si="0"/>
        <v>0</v>
      </c>
    </row>
    <row r="34" spans="2:6" x14ac:dyDescent="0.2">
      <c r="B34" s="35" t="s">
        <v>20</v>
      </c>
      <c r="C34" s="78" t="s">
        <v>120</v>
      </c>
      <c r="D34" s="78" t="s">
        <v>76</v>
      </c>
      <c r="E34" s="47">
        <f>IF(C34="Nein",0,IF(D34="Quartalsweise",'HausSupport Premium'!F32*4,IF(D34="Halbjährlich",'HausSupport Premium'!F32*2,IF(Online!D34="Jährlich",'HausSupport Premium'!F32,0))))</f>
        <v>0</v>
      </c>
      <c r="F34" s="37">
        <f t="shared" si="0"/>
        <v>0</v>
      </c>
    </row>
    <row r="35" spans="2:6" x14ac:dyDescent="0.2">
      <c r="B35" s="35" t="s">
        <v>28</v>
      </c>
      <c r="C35" s="78" t="s">
        <v>120</v>
      </c>
      <c r="D35" s="78" t="s">
        <v>76</v>
      </c>
      <c r="E35" s="47">
        <f>IF(C35="Nein",0,IF(D35="Quartalsweise",'HausSupport Premium'!F40*4,IF(D35="Halbjährlich",'HausSupport Premium'!F40*2,IF(Online!D35="Jährlich",'HausSupport Premium'!F40,0))))/12</f>
        <v>0</v>
      </c>
      <c r="F35" s="37">
        <f t="shared" si="0"/>
        <v>0</v>
      </c>
    </row>
    <row r="36" spans="2:6" x14ac:dyDescent="0.2">
      <c r="B36" s="35" t="s">
        <v>67</v>
      </c>
      <c r="C36" s="78" t="s">
        <v>119</v>
      </c>
      <c r="D36" s="4" t="s">
        <v>51</v>
      </c>
      <c r="E36" s="47">
        <f>IF(C36="Ja",'HausSupport Premium'!F43,0)</f>
        <v>65</v>
      </c>
      <c r="F36" s="37">
        <f t="shared" si="0"/>
        <v>10.833333333333334</v>
      </c>
    </row>
    <row r="37" spans="2:6" x14ac:dyDescent="0.2">
      <c r="B37" s="5"/>
      <c r="E37" s="37"/>
      <c r="F37" s="37"/>
    </row>
    <row r="38" spans="2:6" x14ac:dyDescent="0.2">
      <c r="E38" s="37"/>
    </row>
  </sheetData>
  <sheetProtection algorithmName="SHA-512" hashValue="SrQ15wAopR0Mo4Ezh64rov0RrFF2KE8LwcqccuJ408MfIRFuqYGlaWjn7IE1NY9LW+G+Fyt8OTW+o6+A3kvDzA==" saltValue="QcIvJ6PkFOPIzl0I45bgtg==" spinCount="100000" sheet="1" objects="1" scenarios="1" selectLockedCells="1"/>
  <dataConsolidate/>
  <mergeCells count="5">
    <mergeCell ref="B29:C29"/>
    <mergeCell ref="E4:L8"/>
    <mergeCell ref="E9:L9"/>
    <mergeCell ref="E10:L10"/>
    <mergeCell ref="A16:B16"/>
  </mergeCells>
  <dataValidations count="4">
    <dataValidation type="list" allowBlank="1" showInputMessage="1" showErrorMessage="1" sqref="D17" xr:uid="{440DE72D-7979-284C-98EE-3F234A2CDF88}">
      <formula1>$P$3:$P$6</formula1>
    </dataValidation>
    <dataValidation type="list" allowBlank="1" showInputMessage="1" showErrorMessage="1" sqref="D31:D32" xr:uid="{B04F18C4-2F64-EE4A-BC15-5FCBF612C2EC}">
      <formula1>$R$2:$R$4</formula1>
    </dataValidation>
    <dataValidation type="list" allowBlank="1" showInputMessage="1" showErrorMessage="1" sqref="C32:C36" xr:uid="{F0789EFB-E49B-A240-AC99-F5FF9F6D72AB}">
      <formula1>$X$2:$X$3</formula1>
    </dataValidation>
    <dataValidation type="list" allowBlank="1" showInputMessage="1" showErrorMessage="1" sqref="D34:D35" xr:uid="{3A7FEC3F-4D9F-4C4B-92FD-A4662FCFABCB}">
      <formula1>$Z$2:$Z$4</formula1>
    </dataValidation>
  </dataValidations>
  <pageMargins left="0.7" right="0.7" top="0.78740157499999996" bottom="0.78740157499999996" header="0.3" footer="0.3"/>
  <pageSetup paperSize="9"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20AC-7A84-CE42-B854-FE010C71E002}">
  <sheetPr codeName="Tabelle3">
    <pageSetUpPr fitToPage="1"/>
  </sheetPr>
  <dimension ref="A1:X52"/>
  <sheetViews>
    <sheetView topLeftCell="A12" zoomScale="139" workbookViewId="0">
      <selection activeCell="D2" sqref="D2"/>
    </sheetView>
  </sheetViews>
  <sheetFormatPr baseColWidth="10" defaultRowHeight="16" outlineLevelRow="1" x14ac:dyDescent="0.2"/>
  <cols>
    <col min="2" max="2" width="23" customWidth="1"/>
    <col min="3" max="3" width="25.6640625" bestFit="1" customWidth="1"/>
    <col min="4" max="4" width="58.1640625" customWidth="1"/>
    <col min="5" max="5" width="18.5" hidden="1" customWidth="1"/>
    <col min="6" max="6" width="9.6640625" hidden="1" customWidth="1"/>
    <col min="7" max="7" width="16.83203125" style="20" hidden="1" customWidth="1"/>
    <col min="8" max="8" width="16.5" hidden="1" customWidth="1"/>
    <col min="9" max="9" width="19" hidden="1" customWidth="1"/>
    <col min="10" max="10" width="15.1640625" hidden="1" customWidth="1"/>
    <col min="11" max="12" width="0" hidden="1" customWidth="1"/>
    <col min="14" max="14" width="11" bestFit="1" customWidth="1"/>
    <col min="16" max="16" width="12.5" hidden="1" customWidth="1"/>
    <col min="17" max="17" width="0" hidden="1" customWidth="1"/>
    <col min="18" max="18" width="12.1640625" hidden="1" customWidth="1"/>
    <col min="19" max="24" width="0" hidden="1" customWidth="1"/>
  </cols>
  <sheetData>
    <row r="1" spans="1:24" x14ac:dyDescent="0.2">
      <c r="C1" t="s">
        <v>10</v>
      </c>
      <c r="I1" t="s">
        <v>11</v>
      </c>
    </row>
    <row r="2" spans="1:24" x14ac:dyDescent="0.2">
      <c r="P2" s="16" t="s">
        <v>61</v>
      </c>
      <c r="R2" s="24" t="s">
        <v>71</v>
      </c>
      <c r="T2" t="s">
        <v>51</v>
      </c>
      <c r="V2" t="s">
        <v>119</v>
      </c>
      <c r="X2" t="s">
        <v>74</v>
      </c>
    </row>
    <row r="3" spans="1:24" x14ac:dyDescent="0.2">
      <c r="A3" s="3" t="s">
        <v>77</v>
      </c>
      <c r="B3" s="3" t="s">
        <v>16</v>
      </c>
      <c r="C3" s="3" t="s">
        <v>17</v>
      </c>
      <c r="D3" s="3" t="s">
        <v>18</v>
      </c>
      <c r="E3" s="11" t="s">
        <v>57</v>
      </c>
      <c r="F3" s="10">
        <v>65</v>
      </c>
      <c r="G3" s="10" t="s">
        <v>32</v>
      </c>
      <c r="H3" s="3" t="s">
        <v>62</v>
      </c>
      <c r="I3" s="11" t="s">
        <v>63</v>
      </c>
      <c r="J3" s="3" t="s">
        <v>27</v>
      </c>
      <c r="K3" s="3"/>
      <c r="L3" s="3"/>
      <c r="P3" s="16" t="s">
        <v>59</v>
      </c>
      <c r="R3" s="24" t="s">
        <v>70</v>
      </c>
      <c r="T3" t="s">
        <v>74</v>
      </c>
      <c r="V3" t="s">
        <v>120</v>
      </c>
      <c r="X3" t="s">
        <v>75</v>
      </c>
    </row>
    <row r="4" spans="1:24" outlineLevel="1" x14ac:dyDescent="0.2">
      <c r="A4" t="s">
        <v>78</v>
      </c>
      <c r="B4" t="s">
        <v>35</v>
      </c>
      <c r="C4" t="s">
        <v>12</v>
      </c>
      <c r="D4" t="s">
        <v>39</v>
      </c>
      <c r="E4" s="8">
        <v>15</v>
      </c>
      <c r="F4" s="9">
        <f>F$3/(60/E4)</f>
        <v>16.25</v>
      </c>
      <c r="P4" s="16" t="s">
        <v>60</v>
      </c>
      <c r="R4" s="12" t="s">
        <v>72</v>
      </c>
      <c r="T4" t="s">
        <v>75</v>
      </c>
      <c r="X4" t="s">
        <v>76</v>
      </c>
    </row>
    <row r="5" spans="1:24" outlineLevel="1" x14ac:dyDescent="0.2">
      <c r="A5" t="s">
        <v>79</v>
      </c>
      <c r="B5" t="s">
        <v>35</v>
      </c>
      <c r="C5" t="s">
        <v>12</v>
      </c>
      <c r="D5" t="s">
        <v>13</v>
      </c>
      <c r="E5" s="8">
        <v>45</v>
      </c>
      <c r="F5" s="9">
        <f t="shared" ref="F5:F42" si="0">F$3/(60/E5)</f>
        <v>48.75</v>
      </c>
      <c r="R5" s="25" t="s">
        <v>73</v>
      </c>
      <c r="T5" t="s">
        <v>76</v>
      </c>
    </row>
    <row r="6" spans="1:24" outlineLevel="1" x14ac:dyDescent="0.2">
      <c r="A6" t="s">
        <v>80</v>
      </c>
      <c r="B6" t="s">
        <v>35</v>
      </c>
      <c r="C6" t="s">
        <v>12</v>
      </c>
      <c r="D6" t="s">
        <v>14</v>
      </c>
      <c r="E6" s="8">
        <v>15</v>
      </c>
      <c r="F6" s="9">
        <f t="shared" si="0"/>
        <v>16.25</v>
      </c>
    </row>
    <row r="7" spans="1:24" outlineLevel="1" x14ac:dyDescent="0.2">
      <c r="A7" t="s">
        <v>81</v>
      </c>
      <c r="B7" t="s">
        <v>35</v>
      </c>
      <c r="C7" t="s">
        <v>12</v>
      </c>
      <c r="D7" t="s">
        <v>33</v>
      </c>
      <c r="E7" s="8">
        <v>45</v>
      </c>
      <c r="F7" s="9">
        <f t="shared" si="0"/>
        <v>48.75</v>
      </c>
      <c r="H7" s="17"/>
    </row>
    <row r="8" spans="1:24" outlineLevel="1" x14ac:dyDescent="0.2">
      <c r="A8" t="s">
        <v>82</v>
      </c>
      <c r="B8" t="s">
        <v>35</v>
      </c>
      <c r="C8" t="s">
        <v>12</v>
      </c>
      <c r="D8" t="s">
        <v>19</v>
      </c>
      <c r="E8" s="8">
        <v>15</v>
      </c>
      <c r="F8" s="9">
        <f t="shared" si="0"/>
        <v>16.25</v>
      </c>
    </row>
    <row r="9" spans="1:24" outlineLevel="1" x14ac:dyDescent="0.2">
      <c r="A9" t="s">
        <v>83</v>
      </c>
      <c r="B9" t="s">
        <v>35</v>
      </c>
      <c r="C9" t="s">
        <v>21</v>
      </c>
      <c r="D9" t="s">
        <v>24</v>
      </c>
      <c r="E9" s="8">
        <v>15</v>
      </c>
      <c r="F9" s="9">
        <f t="shared" si="0"/>
        <v>16.25</v>
      </c>
    </row>
    <row r="10" spans="1:24" outlineLevel="1" x14ac:dyDescent="0.2">
      <c r="A10" t="s">
        <v>84</v>
      </c>
      <c r="B10" t="s">
        <v>35</v>
      </c>
      <c r="C10" t="s">
        <v>36</v>
      </c>
      <c r="D10" t="s">
        <v>37</v>
      </c>
      <c r="E10" s="8">
        <v>15</v>
      </c>
      <c r="F10" s="9">
        <f t="shared" si="0"/>
        <v>16.25</v>
      </c>
    </row>
    <row r="11" spans="1:24" outlineLevel="1" x14ac:dyDescent="0.2">
      <c r="A11" t="s">
        <v>85</v>
      </c>
      <c r="B11" t="s">
        <v>35</v>
      </c>
      <c r="C11" t="s">
        <v>38</v>
      </c>
      <c r="D11" t="s">
        <v>42</v>
      </c>
      <c r="E11" s="8">
        <v>30</v>
      </c>
      <c r="F11" s="9">
        <f t="shared" si="0"/>
        <v>32.5</v>
      </c>
    </row>
    <row r="12" spans="1:24" outlineLevel="1" x14ac:dyDescent="0.2">
      <c r="A12" t="s">
        <v>86</v>
      </c>
      <c r="B12" t="s">
        <v>35</v>
      </c>
      <c r="C12" t="s">
        <v>15</v>
      </c>
      <c r="D12" t="s">
        <v>49</v>
      </c>
      <c r="E12" s="8">
        <v>15</v>
      </c>
      <c r="F12" s="9">
        <f t="shared" si="0"/>
        <v>16.25</v>
      </c>
    </row>
    <row r="13" spans="1:24" outlineLevel="1" x14ac:dyDescent="0.2">
      <c r="A13" t="s">
        <v>87</v>
      </c>
      <c r="B13" t="s">
        <v>35</v>
      </c>
      <c r="C13" t="s">
        <v>40</v>
      </c>
      <c r="D13" t="s">
        <v>41</v>
      </c>
      <c r="E13" s="8">
        <v>15</v>
      </c>
      <c r="F13" s="9">
        <f t="shared" si="0"/>
        <v>16.25</v>
      </c>
    </row>
    <row r="14" spans="1:24" s="6" customFormat="1" x14ac:dyDescent="0.2">
      <c r="A14" s="6" t="s">
        <v>88</v>
      </c>
      <c r="B14" s="7" t="s">
        <v>35</v>
      </c>
      <c r="C14" s="7" t="s">
        <v>12</v>
      </c>
      <c r="D14" s="13" t="s">
        <v>48</v>
      </c>
      <c r="E14" s="14">
        <f>SUM(E4:E13)/60</f>
        <v>3.75</v>
      </c>
      <c r="F14" s="18">
        <f>SUM(F4:F13)</f>
        <v>243.75</v>
      </c>
      <c r="G14" s="19" t="s">
        <v>60</v>
      </c>
      <c r="H14" s="15">
        <f>IF(G14="Jede Woche",F14*4,IF(G14="Alle 2 Wochen",F14*2,IF(G14="Alle 4 Wochen",F14,0)))</f>
        <v>243.75</v>
      </c>
      <c r="I14" s="15">
        <f>H14/6</f>
        <v>40.625</v>
      </c>
      <c r="J14" s="7"/>
      <c r="K14" s="7"/>
      <c r="L14" s="7"/>
    </row>
    <row r="15" spans="1:24" outlineLevel="1" x14ac:dyDescent="0.2">
      <c r="A15" t="s">
        <v>89</v>
      </c>
      <c r="B15" t="s">
        <v>34</v>
      </c>
      <c r="C15" t="s">
        <v>9</v>
      </c>
      <c r="D15" t="s">
        <v>50</v>
      </c>
      <c r="E15" s="8">
        <v>90</v>
      </c>
      <c r="F15" s="9">
        <f t="shared" si="0"/>
        <v>97.5</v>
      </c>
    </row>
    <row r="16" spans="1:24" outlineLevel="1" x14ac:dyDescent="0.2">
      <c r="A16" t="s">
        <v>90</v>
      </c>
      <c r="B16" t="s">
        <v>34</v>
      </c>
      <c r="C16" t="s">
        <v>9</v>
      </c>
      <c r="D16" t="s">
        <v>46</v>
      </c>
      <c r="E16" s="8">
        <v>15</v>
      </c>
      <c r="F16" s="9">
        <f t="shared" si="0"/>
        <v>16.25</v>
      </c>
    </row>
    <row r="17" spans="1:14" s="6" customFormat="1" x14ac:dyDescent="0.2">
      <c r="A17" s="6" t="s">
        <v>91</v>
      </c>
      <c r="B17" s="7" t="s">
        <v>34</v>
      </c>
      <c r="C17" s="7" t="s">
        <v>121</v>
      </c>
      <c r="D17" s="13" t="s">
        <v>47</v>
      </c>
      <c r="E17" s="14">
        <f>(E15+E16)/60</f>
        <v>1.75</v>
      </c>
      <c r="F17" s="15">
        <f>SUM(F15:F16)</f>
        <v>113.75</v>
      </c>
      <c r="G17" s="21" t="s">
        <v>60</v>
      </c>
      <c r="H17" s="15">
        <f>IF(G17="Jede Woche",F17*4,IF(G17="Alle 2 Wochen",F17*2,IF(G17="Alle 4 Wochen",F17,0)))</f>
        <v>113.75</v>
      </c>
      <c r="I17" s="15">
        <f>H17/6</f>
        <v>18.958333333333332</v>
      </c>
      <c r="J17" s="7"/>
      <c r="K17" s="7"/>
      <c r="L17" s="7"/>
    </row>
    <row r="18" spans="1:14" outlineLevel="1" x14ac:dyDescent="0.2">
      <c r="A18" t="s">
        <v>92</v>
      </c>
      <c r="B18" t="s">
        <v>64</v>
      </c>
      <c r="C18" t="s">
        <v>22</v>
      </c>
      <c r="D18" t="s">
        <v>201</v>
      </c>
      <c r="E18" s="8">
        <v>60</v>
      </c>
      <c r="F18" s="9">
        <f t="shared" si="0"/>
        <v>65</v>
      </c>
    </row>
    <row r="19" spans="1:14" outlineLevel="1" x14ac:dyDescent="0.2">
      <c r="A19" t="s">
        <v>93</v>
      </c>
      <c r="B19" t="s">
        <v>64</v>
      </c>
      <c r="C19" t="s">
        <v>23</v>
      </c>
      <c r="D19" t="s">
        <v>127</v>
      </c>
      <c r="E19" s="8">
        <v>60</v>
      </c>
      <c r="F19" s="9">
        <f t="shared" si="0"/>
        <v>65</v>
      </c>
      <c r="G19" s="22"/>
    </row>
    <row r="20" spans="1:14" s="6" customFormat="1" x14ac:dyDescent="0.2">
      <c r="A20" s="6" t="s">
        <v>94</v>
      </c>
      <c r="B20" s="7" t="s">
        <v>64</v>
      </c>
      <c r="C20" s="7" t="s">
        <v>200</v>
      </c>
      <c r="D20" s="13" t="s">
        <v>66</v>
      </c>
      <c r="E20" s="14">
        <f>SUM(E18:E19)/60</f>
        <v>2</v>
      </c>
      <c r="F20" s="15">
        <f>SUM(F18:F19)</f>
        <v>130</v>
      </c>
      <c r="G20" s="26" t="s">
        <v>119</v>
      </c>
      <c r="H20" s="15">
        <f>IF(G20="Ja",F20,IF(G20="Nein",0))</f>
        <v>130</v>
      </c>
      <c r="I20" s="15">
        <f>H20/6</f>
        <v>21.666666666666668</v>
      </c>
      <c r="J20" s="15"/>
      <c r="K20" s="7"/>
      <c r="L20" s="7"/>
      <c r="N20" s="42"/>
    </row>
    <row r="21" spans="1:14" outlineLevel="1" x14ac:dyDescent="0.2">
      <c r="A21" t="s">
        <v>95</v>
      </c>
      <c r="B21" t="s">
        <v>20</v>
      </c>
      <c r="C21" t="s">
        <v>26</v>
      </c>
      <c r="D21" t="s">
        <v>30</v>
      </c>
      <c r="E21" s="8">
        <v>10</v>
      </c>
      <c r="F21" s="9">
        <f t="shared" si="0"/>
        <v>10.833333333333334</v>
      </c>
      <c r="G21" s="29" t="s">
        <v>74</v>
      </c>
      <c r="H21" s="17"/>
    </row>
    <row r="22" spans="1:14" outlineLevel="1" x14ac:dyDescent="0.2">
      <c r="A22" t="s">
        <v>96</v>
      </c>
      <c r="B22" t="s">
        <v>20</v>
      </c>
      <c r="C22" t="s">
        <v>26</v>
      </c>
      <c r="D22" t="s">
        <v>53</v>
      </c>
      <c r="E22" s="8">
        <v>10</v>
      </c>
      <c r="F22" s="9">
        <f t="shared" si="0"/>
        <v>10.833333333333334</v>
      </c>
      <c r="G22" s="28" t="str">
        <f>G21</f>
        <v>Quartalsweise</v>
      </c>
      <c r="H22" s="17"/>
    </row>
    <row r="23" spans="1:14" outlineLevel="1" x14ac:dyDescent="0.2">
      <c r="A23" t="s">
        <v>97</v>
      </c>
      <c r="B23" t="s">
        <v>20</v>
      </c>
      <c r="C23" t="s">
        <v>26</v>
      </c>
      <c r="D23" t="s">
        <v>52</v>
      </c>
      <c r="E23" s="8">
        <v>10</v>
      </c>
      <c r="F23" s="9">
        <f t="shared" si="0"/>
        <v>10.833333333333334</v>
      </c>
      <c r="G23" s="28" t="str">
        <f t="shared" ref="G23:G31" si="1">G22</f>
        <v>Quartalsweise</v>
      </c>
    </row>
    <row r="24" spans="1:14" outlineLevel="1" x14ac:dyDescent="0.2">
      <c r="A24" t="s">
        <v>98</v>
      </c>
      <c r="B24" t="s">
        <v>20</v>
      </c>
      <c r="C24" t="s">
        <v>26</v>
      </c>
      <c r="D24" t="s">
        <v>54</v>
      </c>
      <c r="E24" s="8">
        <v>10</v>
      </c>
      <c r="F24" s="9">
        <f t="shared" si="0"/>
        <v>10.833333333333334</v>
      </c>
      <c r="G24" s="28" t="str">
        <f t="shared" si="1"/>
        <v>Quartalsweise</v>
      </c>
    </row>
    <row r="25" spans="1:14" outlineLevel="1" x14ac:dyDescent="0.2">
      <c r="A25" t="s">
        <v>99</v>
      </c>
      <c r="B25" t="s">
        <v>20</v>
      </c>
      <c r="C25" t="s">
        <v>26</v>
      </c>
      <c r="D25" t="s">
        <v>56</v>
      </c>
      <c r="E25" s="8">
        <v>10</v>
      </c>
      <c r="F25" s="9">
        <f t="shared" si="0"/>
        <v>10.833333333333334</v>
      </c>
      <c r="G25" s="28" t="str">
        <f t="shared" si="1"/>
        <v>Quartalsweise</v>
      </c>
    </row>
    <row r="26" spans="1:14" outlineLevel="1" x14ac:dyDescent="0.2">
      <c r="A26" t="s">
        <v>100</v>
      </c>
      <c r="B26" t="s">
        <v>20</v>
      </c>
      <c r="C26" t="s">
        <v>26</v>
      </c>
      <c r="D26" t="s">
        <v>55</v>
      </c>
      <c r="E26" s="8">
        <v>10</v>
      </c>
      <c r="F26" s="9">
        <f t="shared" si="0"/>
        <v>10.833333333333334</v>
      </c>
      <c r="G26" s="28" t="str">
        <f t="shared" si="1"/>
        <v>Quartalsweise</v>
      </c>
    </row>
    <row r="27" spans="1:14" outlineLevel="1" x14ac:dyDescent="0.2">
      <c r="A27" t="s">
        <v>101</v>
      </c>
      <c r="B27" t="s">
        <v>20</v>
      </c>
      <c r="C27" t="s">
        <v>26</v>
      </c>
      <c r="D27" t="s">
        <v>31</v>
      </c>
      <c r="E27" s="8">
        <v>10</v>
      </c>
      <c r="F27" s="9">
        <f t="shared" si="0"/>
        <v>10.833333333333334</v>
      </c>
      <c r="G27" s="28" t="str">
        <f t="shared" si="1"/>
        <v>Quartalsweise</v>
      </c>
    </row>
    <row r="28" spans="1:14" outlineLevel="1" x14ac:dyDescent="0.2">
      <c r="A28" t="s">
        <v>102</v>
      </c>
      <c r="B28" t="s">
        <v>20</v>
      </c>
      <c r="C28" t="s">
        <v>26</v>
      </c>
      <c r="D28" t="s">
        <v>43</v>
      </c>
      <c r="E28" s="8">
        <v>10</v>
      </c>
      <c r="F28" s="9">
        <f t="shared" si="0"/>
        <v>10.833333333333334</v>
      </c>
      <c r="G28" s="28" t="str">
        <f t="shared" si="1"/>
        <v>Quartalsweise</v>
      </c>
    </row>
    <row r="29" spans="1:14" outlineLevel="1" x14ac:dyDescent="0.2">
      <c r="A29" t="s">
        <v>103</v>
      </c>
      <c r="B29" t="s">
        <v>20</v>
      </c>
      <c r="C29" t="s">
        <v>26</v>
      </c>
      <c r="D29" t="s">
        <v>65</v>
      </c>
      <c r="E29" s="8">
        <v>10</v>
      </c>
      <c r="F29" s="9">
        <f t="shared" si="0"/>
        <v>10.833333333333334</v>
      </c>
      <c r="G29" s="28" t="str">
        <f t="shared" si="1"/>
        <v>Quartalsweise</v>
      </c>
    </row>
    <row r="30" spans="1:14" outlineLevel="1" x14ac:dyDescent="0.2">
      <c r="A30" t="s">
        <v>104</v>
      </c>
      <c r="B30" t="s">
        <v>20</v>
      </c>
      <c r="C30" t="s">
        <v>25</v>
      </c>
      <c r="D30" t="s">
        <v>44</v>
      </c>
      <c r="E30" s="8">
        <v>30</v>
      </c>
      <c r="F30" s="9">
        <f t="shared" si="0"/>
        <v>32.5</v>
      </c>
      <c r="G30" s="28" t="str">
        <f t="shared" si="1"/>
        <v>Quartalsweise</v>
      </c>
    </row>
    <row r="31" spans="1:14" outlineLevel="1" x14ac:dyDescent="0.2">
      <c r="A31" t="s">
        <v>105</v>
      </c>
      <c r="B31" t="s">
        <v>20</v>
      </c>
      <c r="C31" t="s">
        <v>25</v>
      </c>
      <c r="D31" t="s">
        <v>45</v>
      </c>
      <c r="E31" s="8">
        <v>30</v>
      </c>
      <c r="F31" s="9">
        <f t="shared" si="0"/>
        <v>32.5</v>
      </c>
      <c r="G31" s="28" t="str">
        <f t="shared" si="1"/>
        <v>Quartalsweise</v>
      </c>
    </row>
    <row r="32" spans="1:14" s="6" customFormat="1" x14ac:dyDescent="0.2">
      <c r="A32" s="6" t="s">
        <v>106</v>
      </c>
      <c r="B32" s="7" t="s">
        <v>20</v>
      </c>
      <c r="C32" s="23" t="s">
        <v>122</v>
      </c>
      <c r="D32" s="13" t="s">
        <v>58</v>
      </c>
      <c r="E32" s="14">
        <f>SUM(E21:E31)/60</f>
        <v>2.5</v>
      </c>
      <c r="F32" s="23">
        <f>SUM(F21:F31)</f>
        <v>162.5</v>
      </c>
      <c r="G32" s="26" t="s">
        <v>119</v>
      </c>
      <c r="H32" s="15" cm="1">
        <f t="array" ref="H32">IF(G32="Nein",0,IF(G21="Quartalsweise",F32*4,IF(G21="Halbjährlich",F32*2,IF(G21="Jährlich",F32,J0))))/12</f>
        <v>54.166666666666664</v>
      </c>
      <c r="I32" s="23">
        <f>H32/6</f>
        <v>9.0277777777777768</v>
      </c>
      <c r="J32" s="23"/>
      <c r="K32" s="23"/>
      <c r="L32" s="23"/>
    </row>
    <row r="33" spans="1:14" outlineLevel="1" x14ac:dyDescent="0.2">
      <c r="A33" t="s">
        <v>107</v>
      </c>
      <c r="B33" t="s">
        <v>28</v>
      </c>
      <c r="C33" t="s">
        <v>118</v>
      </c>
      <c r="D33" t="s">
        <v>212</v>
      </c>
      <c r="E33" s="8">
        <v>30</v>
      </c>
      <c r="F33" s="9">
        <f t="shared" si="0"/>
        <v>32.5</v>
      </c>
      <c r="G33" s="29" t="s">
        <v>76</v>
      </c>
    </row>
    <row r="34" spans="1:14" outlineLevel="1" x14ac:dyDescent="0.2">
      <c r="A34" t="s">
        <v>108</v>
      </c>
      <c r="B34" t="s">
        <v>28</v>
      </c>
      <c r="C34" t="s">
        <v>118</v>
      </c>
      <c r="D34" t="s">
        <v>213</v>
      </c>
      <c r="E34" s="8">
        <v>30</v>
      </c>
      <c r="F34" s="9">
        <f t="shared" si="0"/>
        <v>32.5</v>
      </c>
      <c r="G34" s="28" t="str">
        <f>G33</f>
        <v>Jährlich</v>
      </c>
      <c r="I34" s="30"/>
    </row>
    <row r="35" spans="1:14" outlineLevel="1" x14ac:dyDescent="0.2">
      <c r="A35" t="s">
        <v>109</v>
      </c>
      <c r="B35" t="s">
        <v>28</v>
      </c>
      <c r="C35" t="s">
        <v>118</v>
      </c>
      <c r="D35" t="s">
        <v>209</v>
      </c>
      <c r="E35" s="8">
        <v>30</v>
      </c>
      <c r="F35" s="9">
        <f t="shared" si="0"/>
        <v>32.5</v>
      </c>
      <c r="G35" s="28" t="str">
        <f t="shared" ref="G35:G39" si="2">G34</f>
        <v>Jährlich</v>
      </c>
      <c r="I35" s="17"/>
    </row>
    <row r="36" spans="1:14" outlineLevel="1" x14ac:dyDescent="0.2">
      <c r="A36" t="s">
        <v>110</v>
      </c>
      <c r="B36" t="s">
        <v>28</v>
      </c>
      <c r="C36" t="s">
        <v>29</v>
      </c>
      <c r="D36" t="s">
        <v>210</v>
      </c>
      <c r="E36" s="8">
        <v>60</v>
      </c>
      <c r="F36" s="9">
        <f t="shared" si="0"/>
        <v>65</v>
      </c>
      <c r="G36" s="28" t="str">
        <f t="shared" si="2"/>
        <v>Jährlich</v>
      </c>
    </row>
    <row r="37" spans="1:14" outlineLevel="1" x14ac:dyDescent="0.2">
      <c r="A37" t="s">
        <v>111</v>
      </c>
      <c r="B37" t="s">
        <v>28</v>
      </c>
      <c r="C37" t="s">
        <v>118</v>
      </c>
      <c r="D37" t="s">
        <v>214</v>
      </c>
      <c r="E37" s="8">
        <v>30</v>
      </c>
      <c r="F37" s="9">
        <f t="shared" si="0"/>
        <v>32.5</v>
      </c>
      <c r="G37" s="28" t="str">
        <f t="shared" si="2"/>
        <v>Jährlich</v>
      </c>
    </row>
    <row r="38" spans="1:14" outlineLevel="1" x14ac:dyDescent="0.2">
      <c r="A38" t="s">
        <v>112</v>
      </c>
      <c r="B38" t="s">
        <v>28</v>
      </c>
      <c r="C38" t="s">
        <v>118</v>
      </c>
      <c r="D38" t="s">
        <v>211</v>
      </c>
      <c r="E38" s="8">
        <v>30</v>
      </c>
      <c r="F38" s="9">
        <f t="shared" si="0"/>
        <v>32.5</v>
      </c>
      <c r="G38" s="28" t="str">
        <f t="shared" si="2"/>
        <v>Jährlich</v>
      </c>
    </row>
    <row r="39" spans="1:14" outlineLevel="1" x14ac:dyDescent="0.2">
      <c r="A39" t="s">
        <v>113</v>
      </c>
      <c r="B39" t="s">
        <v>28</v>
      </c>
      <c r="C39" t="s">
        <v>118</v>
      </c>
      <c r="D39" t="s">
        <v>215</v>
      </c>
      <c r="E39" s="8">
        <v>30</v>
      </c>
      <c r="F39" s="9">
        <f t="shared" si="0"/>
        <v>32.5</v>
      </c>
      <c r="G39" s="28" t="str">
        <f t="shared" si="2"/>
        <v>Jährlich</v>
      </c>
    </row>
    <row r="40" spans="1:14" s="6" customFormat="1" x14ac:dyDescent="0.2">
      <c r="A40" s="6" t="s">
        <v>114</v>
      </c>
      <c r="B40" s="7" t="s">
        <v>28</v>
      </c>
      <c r="C40" s="7" t="s">
        <v>123</v>
      </c>
      <c r="D40" s="13" t="s">
        <v>125</v>
      </c>
      <c r="E40" s="14">
        <f>SUM(E33:E39)/60</f>
        <v>4</v>
      </c>
      <c r="F40" s="15">
        <f>SUM(F33:F39)</f>
        <v>260</v>
      </c>
      <c r="G40" s="26" t="s">
        <v>119</v>
      </c>
      <c r="H40" s="15" cm="1">
        <f t="array" ref="H40">IF(G40="Nein",0,IF(G33="Quartalsweise",F40*4,IF(G33="Halbjährlich",F40*2,IF(G33="Jährlich",F40,J0))))/12</f>
        <v>21.666666666666668</v>
      </c>
      <c r="I40" s="15">
        <f>H40/6</f>
        <v>3.6111111111111112</v>
      </c>
      <c r="J40" s="7"/>
      <c r="K40" s="7"/>
      <c r="L40" s="7"/>
    </row>
    <row r="41" spans="1:14" outlineLevel="1" x14ac:dyDescent="0.2">
      <c r="A41" t="s">
        <v>115</v>
      </c>
      <c r="B41" t="s">
        <v>67</v>
      </c>
      <c r="C41" t="s">
        <v>68</v>
      </c>
      <c r="D41" t="s">
        <v>216</v>
      </c>
      <c r="E41" s="8">
        <v>30</v>
      </c>
      <c r="F41" s="9">
        <f t="shared" si="0"/>
        <v>32.5</v>
      </c>
      <c r="G41" s="28" t="s">
        <v>51</v>
      </c>
      <c r="H41" s="17"/>
    </row>
    <row r="42" spans="1:14" outlineLevel="1" x14ac:dyDescent="0.2">
      <c r="A42" t="s">
        <v>116</v>
      </c>
      <c r="B42" t="s">
        <v>67</v>
      </c>
      <c r="C42" t="s">
        <v>69</v>
      </c>
      <c r="D42" t="s">
        <v>126</v>
      </c>
      <c r="E42" s="8">
        <v>30</v>
      </c>
      <c r="F42" s="9">
        <f t="shared" si="0"/>
        <v>32.5</v>
      </c>
      <c r="G42" s="28" t="s">
        <v>51</v>
      </c>
    </row>
    <row r="43" spans="1:14" s="6" customFormat="1" x14ac:dyDescent="0.2">
      <c r="A43" s="6" t="s">
        <v>117</v>
      </c>
      <c r="B43" s="18" t="s">
        <v>67</v>
      </c>
      <c r="C43" s="7" t="s">
        <v>68</v>
      </c>
      <c r="D43" s="13" t="s">
        <v>124</v>
      </c>
      <c r="E43" s="14">
        <f>SUM(E41:E42)/60</f>
        <v>1</v>
      </c>
      <c r="F43" s="15">
        <f>SUM(F41:F42)</f>
        <v>65</v>
      </c>
      <c r="G43" s="26" t="s">
        <v>119</v>
      </c>
      <c r="H43" s="15">
        <f>IF(G43="Ja",F43,IF(G43="Nein",0))</f>
        <v>65</v>
      </c>
      <c r="I43" s="15">
        <f>H43/6</f>
        <v>10.833333333333334</v>
      </c>
      <c r="J43" s="7"/>
      <c r="K43" s="7"/>
      <c r="L43" s="7"/>
      <c r="N43"/>
    </row>
    <row r="44" spans="1:14" x14ac:dyDescent="0.2">
      <c r="E44" s="14"/>
      <c r="H44" s="44">
        <f>SUM(H14:H43)</f>
        <v>628.33333333333326</v>
      </c>
      <c r="I44" s="44">
        <f>SUM(I14:I43)</f>
        <v>104.72222222222221</v>
      </c>
      <c r="J44" s="11" t="s">
        <v>206</v>
      </c>
    </row>
    <row r="45" spans="1:14" x14ac:dyDescent="0.2">
      <c r="H45" s="17"/>
    </row>
    <row r="46" spans="1:14" x14ac:dyDescent="0.2">
      <c r="H46" s="17"/>
    </row>
    <row r="47" spans="1:14" x14ac:dyDescent="0.2">
      <c r="H47" s="27"/>
    </row>
    <row r="48" spans="1:14" x14ac:dyDescent="0.2">
      <c r="H48" s="17"/>
    </row>
    <row r="52" spans="7:7" x14ac:dyDescent="0.2">
      <c r="G52" s="22"/>
    </row>
  </sheetData>
  <sheetProtection algorithmName="SHA-512" hashValue="3UCQDB5mIo0BIArrSML6OG+L0TkOsoHObJhf4ucpKb+YhYkvTeP67VNpBUO7ST/zoxxQ3ARyOU61rvBp1n8tdA==" saltValue="7kgASrjeBrk2Cl5jvnuHlA==" spinCount="100000" sheet="1" objects="1" scenarios="1" selectLockedCells="1" selectUnlockedCells="1"/>
  <phoneticPr fontId="7" type="noConversion"/>
  <dataValidations count="4">
    <dataValidation type="list" allowBlank="1" showInputMessage="1" showErrorMessage="1" sqref="G17 H33:H39 G14" xr:uid="{15D83123-F90B-3249-90EE-4720DDF4B201}">
      <formula1>$P$2:$P$4</formula1>
    </dataValidation>
    <dataValidation allowBlank="1" showInputMessage="1" showErrorMessage="1" sqref="H21:H31 H18:H19" xr:uid="{F91840DE-ED6A-054D-86FE-49A60C24022C}"/>
    <dataValidation type="list" allowBlank="1" showInputMessage="1" showErrorMessage="1" sqref="G20 G32 G40 G43" xr:uid="{2FD30FA0-A51A-A54E-BDF0-AA420817C9DD}">
      <formula1>$V$2:$V$3</formula1>
    </dataValidation>
    <dataValidation type="list" allowBlank="1" showInputMessage="1" showErrorMessage="1" sqref="G21 G33" xr:uid="{88AAB94B-3E19-DA4B-8B4E-131BA834A7E2}">
      <formula1>$X$2:$X$4</formula1>
    </dataValidation>
  </dataValidations>
  <pageMargins left="0.7" right="0.7" top="0.78740157499999996" bottom="0.78740157499999996" header="0.3" footer="0.3"/>
  <pageSetup paperSize="9" scale="6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6FC6-5550-DB47-B711-EEDAAB2D55B2}">
  <sheetPr codeName="Tabelle4">
    <pageSetUpPr fitToPage="1"/>
  </sheetPr>
  <dimension ref="A1:C42"/>
  <sheetViews>
    <sheetView topLeftCell="A7" zoomScale="143" workbookViewId="0">
      <selection activeCell="C18" sqref="C18"/>
    </sheetView>
  </sheetViews>
  <sheetFormatPr baseColWidth="10" defaultRowHeight="16" x14ac:dyDescent="0.2"/>
  <cols>
    <col min="1" max="1" width="10.83203125" style="40"/>
    <col min="2" max="2" width="28.33203125" style="41" customWidth="1"/>
    <col min="3" max="3" width="101.1640625" style="41" customWidth="1"/>
    <col min="4" max="16384" width="10.83203125" style="41"/>
  </cols>
  <sheetData>
    <row r="1" spans="1:3" ht="32" thickBot="1" x14ac:dyDescent="0.25">
      <c r="A1" s="72" t="s">
        <v>247</v>
      </c>
      <c r="B1" s="73"/>
      <c r="C1" s="74"/>
    </row>
    <row r="2" spans="1:3" x14ac:dyDescent="0.2">
      <c r="A2" s="59"/>
      <c r="B2" s="60"/>
      <c r="C2" s="61"/>
    </row>
    <row r="3" spans="1:3" x14ac:dyDescent="0.2">
      <c r="A3" s="62" t="s">
        <v>196</v>
      </c>
      <c r="C3" s="63"/>
    </row>
    <row r="4" spans="1:3" x14ac:dyDescent="0.2">
      <c r="A4" s="62" t="s">
        <v>197</v>
      </c>
      <c r="C4" s="63"/>
    </row>
    <row r="5" spans="1:3" x14ac:dyDescent="0.2">
      <c r="A5" s="62" t="s">
        <v>203</v>
      </c>
      <c r="C5" s="63"/>
    </row>
    <row r="6" spans="1:3" x14ac:dyDescent="0.2">
      <c r="A6" s="62" t="s">
        <v>198</v>
      </c>
      <c r="C6" s="63"/>
    </row>
    <row r="7" spans="1:3" x14ac:dyDescent="0.2">
      <c r="A7" s="62" t="s">
        <v>205</v>
      </c>
      <c r="C7" s="63"/>
    </row>
    <row r="8" spans="1:3" x14ac:dyDescent="0.2">
      <c r="A8" s="62" t="s">
        <v>194</v>
      </c>
      <c r="C8" s="63"/>
    </row>
    <row r="9" spans="1:3" x14ac:dyDescent="0.2">
      <c r="A9" s="62" t="s">
        <v>204</v>
      </c>
      <c r="C9" s="63"/>
    </row>
    <row r="10" spans="1:3" ht="17" thickBot="1" x14ac:dyDescent="0.25">
      <c r="A10" s="64"/>
      <c r="B10" s="65"/>
      <c r="C10" s="66"/>
    </row>
    <row r="11" spans="1:3" ht="19" x14ac:dyDescent="0.2">
      <c r="A11" s="75" t="s">
        <v>199</v>
      </c>
      <c r="B11" s="76"/>
      <c r="C11" s="77"/>
    </row>
    <row r="12" spans="1:3" ht="105" x14ac:dyDescent="0.2">
      <c r="A12" s="51" t="s">
        <v>143</v>
      </c>
      <c r="B12" s="49" t="s">
        <v>246</v>
      </c>
      <c r="C12" s="52" t="s">
        <v>245</v>
      </c>
    </row>
    <row r="13" spans="1:3" ht="60" x14ac:dyDescent="0.2">
      <c r="A13" s="53" t="s">
        <v>150</v>
      </c>
      <c r="B13" s="50" t="s">
        <v>144</v>
      </c>
      <c r="C13" s="54" t="s">
        <v>173</v>
      </c>
    </row>
    <row r="14" spans="1:3" ht="45" x14ac:dyDescent="0.2">
      <c r="A14" s="53" t="s">
        <v>151</v>
      </c>
      <c r="B14" s="50" t="s">
        <v>145</v>
      </c>
      <c r="C14" s="54" t="s">
        <v>174</v>
      </c>
    </row>
    <row r="15" spans="1:3" ht="45" x14ac:dyDescent="0.2">
      <c r="A15" s="53" t="s">
        <v>152</v>
      </c>
      <c r="B15" s="50" t="s">
        <v>146</v>
      </c>
      <c r="C15" s="54" t="s">
        <v>175</v>
      </c>
    </row>
    <row r="16" spans="1:3" ht="45" x14ac:dyDescent="0.2">
      <c r="A16" s="53" t="s">
        <v>153</v>
      </c>
      <c r="B16" s="50" t="s">
        <v>147</v>
      </c>
      <c r="C16" s="54" t="s">
        <v>176</v>
      </c>
    </row>
    <row r="17" spans="1:3" ht="45" x14ac:dyDescent="0.2">
      <c r="A17" s="53" t="s">
        <v>154</v>
      </c>
      <c r="B17" s="50" t="s">
        <v>148</v>
      </c>
      <c r="C17" s="54" t="s">
        <v>177</v>
      </c>
    </row>
    <row r="18" spans="1:3" ht="45" x14ac:dyDescent="0.2">
      <c r="A18" s="53" t="s">
        <v>155</v>
      </c>
      <c r="B18" s="50" t="s">
        <v>149</v>
      </c>
      <c r="C18" s="54" t="s">
        <v>178</v>
      </c>
    </row>
    <row r="19" spans="1:3" ht="41" customHeight="1" x14ac:dyDescent="0.2">
      <c r="A19" s="53" t="s">
        <v>161</v>
      </c>
      <c r="B19" s="50" t="s">
        <v>218</v>
      </c>
      <c r="C19" s="54"/>
    </row>
    <row r="20" spans="1:3" ht="41" customHeight="1" x14ac:dyDescent="0.2">
      <c r="A20" s="53" t="s">
        <v>162</v>
      </c>
      <c r="B20" s="50" t="s">
        <v>219</v>
      </c>
      <c r="C20" s="54"/>
    </row>
    <row r="21" spans="1:3" ht="60" x14ac:dyDescent="0.2">
      <c r="A21" s="55" t="s">
        <v>220</v>
      </c>
      <c r="B21" s="49" t="s">
        <v>244</v>
      </c>
      <c r="C21" s="52" t="s">
        <v>242</v>
      </c>
    </row>
    <row r="22" spans="1:3" ht="45" x14ac:dyDescent="0.2">
      <c r="A22" s="53" t="s">
        <v>221</v>
      </c>
      <c r="B22" s="50" t="s">
        <v>156</v>
      </c>
      <c r="C22" s="54" t="s">
        <v>179</v>
      </c>
    </row>
    <row r="23" spans="1:3" ht="60" x14ac:dyDescent="0.2">
      <c r="A23" s="53" t="s">
        <v>222</v>
      </c>
      <c r="B23" s="50" t="s">
        <v>157</v>
      </c>
      <c r="C23" s="54" t="s">
        <v>180</v>
      </c>
    </row>
    <row r="24" spans="1:3" ht="45" x14ac:dyDescent="0.2">
      <c r="A24" s="53" t="s">
        <v>223</v>
      </c>
      <c r="B24" s="50" t="s">
        <v>158</v>
      </c>
      <c r="C24" s="54" t="s">
        <v>181</v>
      </c>
    </row>
    <row r="25" spans="1:3" ht="45" x14ac:dyDescent="0.2">
      <c r="A25" s="53" t="s">
        <v>224</v>
      </c>
      <c r="B25" s="50" t="s">
        <v>159</v>
      </c>
      <c r="C25" s="54" t="s">
        <v>182</v>
      </c>
    </row>
    <row r="26" spans="1:3" ht="45" x14ac:dyDescent="0.2">
      <c r="A26" s="53" t="s">
        <v>225</v>
      </c>
      <c r="B26" s="50" t="s">
        <v>160</v>
      </c>
      <c r="C26" s="54" t="s">
        <v>183</v>
      </c>
    </row>
    <row r="27" spans="1:3" ht="30" x14ac:dyDescent="0.2">
      <c r="A27" s="53" t="s">
        <v>226</v>
      </c>
      <c r="B27" s="50" t="s">
        <v>12</v>
      </c>
      <c r="C27" s="54" t="s">
        <v>184</v>
      </c>
    </row>
    <row r="28" spans="1:3" x14ac:dyDescent="0.2">
      <c r="A28" s="53" t="s">
        <v>227</v>
      </c>
      <c r="B28" s="50" t="s">
        <v>163</v>
      </c>
      <c r="C28" s="54" t="s">
        <v>243</v>
      </c>
    </row>
    <row r="29" spans="1:3" ht="41" customHeight="1" x14ac:dyDescent="0.2">
      <c r="A29" s="53" t="s">
        <v>228</v>
      </c>
      <c r="B29" s="50" t="s">
        <v>218</v>
      </c>
      <c r="C29" s="54"/>
    </row>
    <row r="30" spans="1:3" ht="41" customHeight="1" x14ac:dyDescent="0.2">
      <c r="A30" s="53" t="s">
        <v>229</v>
      </c>
      <c r="B30" s="50" t="s">
        <v>219</v>
      </c>
      <c r="C30" s="54"/>
    </row>
    <row r="31" spans="1:3" ht="30" x14ac:dyDescent="0.2">
      <c r="A31" s="51" t="s">
        <v>230</v>
      </c>
      <c r="B31" s="49" t="s">
        <v>164</v>
      </c>
      <c r="C31" s="52" t="s">
        <v>185</v>
      </c>
    </row>
    <row r="32" spans="1:3" ht="45" x14ac:dyDescent="0.2">
      <c r="A32" s="53" t="s">
        <v>231</v>
      </c>
      <c r="B32" s="50" t="s">
        <v>156</v>
      </c>
      <c r="C32" s="54" t="s">
        <v>186</v>
      </c>
    </row>
    <row r="33" spans="1:3" ht="45" x14ac:dyDescent="0.2">
      <c r="A33" s="53" t="s">
        <v>232</v>
      </c>
      <c r="B33" s="50" t="s">
        <v>165</v>
      </c>
      <c r="C33" s="54" t="s">
        <v>187</v>
      </c>
    </row>
    <row r="34" spans="1:3" ht="45" x14ac:dyDescent="0.2">
      <c r="A34" s="53" t="s">
        <v>233</v>
      </c>
      <c r="B34" s="50" t="s">
        <v>166</v>
      </c>
      <c r="C34" s="54" t="s">
        <v>188</v>
      </c>
    </row>
    <row r="35" spans="1:3" ht="45" x14ac:dyDescent="0.2">
      <c r="A35" s="53" t="s">
        <v>234</v>
      </c>
      <c r="B35" s="50" t="s">
        <v>167</v>
      </c>
      <c r="C35" s="54" t="s">
        <v>189</v>
      </c>
    </row>
    <row r="36" spans="1:3" ht="30" x14ac:dyDescent="0.2">
      <c r="A36" s="53" t="s">
        <v>235</v>
      </c>
      <c r="B36" s="50" t="s">
        <v>168</v>
      </c>
      <c r="C36" s="54" t="s">
        <v>190</v>
      </c>
    </row>
    <row r="37" spans="1:3" ht="45" x14ac:dyDescent="0.2">
      <c r="A37" s="53" t="s">
        <v>236</v>
      </c>
      <c r="B37" s="50" t="s">
        <v>169</v>
      </c>
      <c r="C37" s="54" t="s">
        <v>191</v>
      </c>
    </row>
    <row r="38" spans="1:3" ht="45" x14ac:dyDescent="0.2">
      <c r="A38" s="53" t="s">
        <v>237</v>
      </c>
      <c r="B38" s="50" t="s">
        <v>170</v>
      </c>
      <c r="C38" s="54" t="s">
        <v>192</v>
      </c>
    </row>
    <row r="39" spans="1:3" ht="45" x14ac:dyDescent="0.2">
      <c r="A39" s="53" t="s">
        <v>238</v>
      </c>
      <c r="B39" s="50" t="s">
        <v>171</v>
      </c>
      <c r="C39" s="54" t="s">
        <v>193</v>
      </c>
    </row>
    <row r="40" spans="1:3" x14ac:dyDescent="0.2">
      <c r="A40" s="53" t="s">
        <v>239</v>
      </c>
      <c r="B40" s="50" t="s">
        <v>172</v>
      </c>
      <c r="C40" s="54" t="s">
        <v>195</v>
      </c>
    </row>
    <row r="41" spans="1:3" ht="41" customHeight="1" x14ac:dyDescent="0.2">
      <c r="A41" s="53" t="s">
        <v>240</v>
      </c>
      <c r="B41" s="50" t="s">
        <v>218</v>
      </c>
      <c r="C41" s="54"/>
    </row>
    <row r="42" spans="1:3" ht="41" customHeight="1" thickBot="1" x14ac:dyDescent="0.25">
      <c r="A42" s="56" t="s">
        <v>241</v>
      </c>
      <c r="B42" s="57" t="s">
        <v>219</v>
      </c>
      <c r="C42" s="58"/>
    </row>
  </sheetData>
  <sheetProtection algorithmName="SHA-512" hashValue="ddhu/oj0k8CBRtMHqXl8FbiQyBPjJH3ETaSQfQl91vA1F4tR3aQALlfWZkE7RXW2r5xDkPZ5Gndge+MqHB/1UA==" saltValue="Heeveple0mfXpMt9xVIjsw==" spinCount="100000" sheet="1" objects="1" scenarios="1" selectLockedCells="1" selectUnlockedCells="1"/>
  <mergeCells count="2">
    <mergeCell ref="A1:C1"/>
    <mergeCell ref="A11:C11"/>
  </mergeCells>
  <phoneticPr fontId="7" type="noConversion"/>
  <pageMargins left="0.7" right="0.7" top="0.78740157499999996" bottom="0.78740157499999996" header="0.3" footer="0.3"/>
  <pageSetup paperSize="9" scale="4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Online</vt:lpstr>
      <vt:lpstr>HausSupport Premium</vt:lpstr>
      <vt:lpstr>Haus Support Repair</vt:lpstr>
      <vt:lpstr>'HausSupport Premium'!Druckbereich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Grabbert</dc:creator>
  <cp:lastModifiedBy>Jürgen Grabbert</cp:lastModifiedBy>
  <cp:lastPrinted>2023-11-21T12:41:06Z</cp:lastPrinted>
  <dcterms:created xsi:type="dcterms:W3CDTF">2023-05-10T20:19:19Z</dcterms:created>
  <dcterms:modified xsi:type="dcterms:W3CDTF">2023-11-22T13:26:29Z</dcterms:modified>
</cp:coreProperties>
</file>